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<sst xmlns="http://schemas.openxmlformats.org/spreadsheetml/2006/main" count="349" uniqueCount="281">
  <si>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</si>
  <si>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</si>
  <si>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</si>
  <si>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</si>
  <si>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</si>
  <si>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</si>
  <si>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</si>
  <si>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</si>
  <si>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</si>
  <si>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</si>
  <si>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</si>
  <si>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</si>
  <si>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</si>
  <si>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</si>
  <si>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</si>
  <si>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</si>
  <si>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</si>
  <si>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</si>
  <si>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</si>
  <si>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</si>
  <si>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</si>
  <si>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</si>
  <si>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</si>
  <si>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</si>
  <si>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</si>
  <si>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</si>
  <si>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</si>
  <si>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</si>
  <si>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</si>
  <si>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</si>
  <si>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</si>
  <si>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</si>
  <si>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</si>
  <si>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</si>
  <si>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</si>
  <si>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</si>
  <si>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</si>
  <si>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</si>
  <si>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</si>
  <si>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</si>
  <si>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</si>
  <si>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</si>
  <si>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</si>
  <si>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</si>
  <si>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</si>
  <si>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</si>
  <si>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</si>
  <si>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</si>
  <si>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</si>
  <si>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Interest received</t>
  </si>
  <si>
    <t>Interest paid</t>
  </si>
  <si>
    <t>Bank overdrafts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</si>
  <si>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</si>
  <si>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</si>
  <si>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</si>
  <si>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</si>
  <si>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</si>
  <si>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</si>
  <si>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</si>
  <si>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</si>
  <si>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</si>
  <si>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</si>
  <si>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 xml:space="preserve">There were no items affecting assets, liabilities, equity, net income, or cash flows that </t>
  </si>
  <si>
    <t>5.</t>
  </si>
  <si>
    <t xml:space="preserve">Changes in Estimates </t>
  </si>
  <si>
    <t>6.</t>
  </si>
  <si>
    <t>Debt and Equity Securities</t>
  </si>
  <si>
    <t>There were no issuances, cancellations, repurchases, resale and repayments of debt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</si>
  <si>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</si>
  <si>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</si>
  <si>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</si>
  <si>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</si>
  <si>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</si>
  <si>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</si>
  <si>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</si>
  <si>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</si>
  <si>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</si>
  <si>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</si>
  <si>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</si>
  <si>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</si>
  <si>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</si>
  <si>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</si>
  <si>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</si>
  <si>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</si>
  <si>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</si>
  <si>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</si>
  <si>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</si>
  <si>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</si>
  <si>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</si>
  <si>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</si>
  <si>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</si>
  <si>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</si>
  <si>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</si>
  <si>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</si>
  <si>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</si>
  <si>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</si>
  <si>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</si>
  <si>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</si>
  <si>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</si>
  <si>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</si>
  <si>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</si>
  <si>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</si>
  <si>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</si>
  <si>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</si>
  <si>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</si>
  <si>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</si>
  <si>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</si>
  <si>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</si>
  <si>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</si>
  <si>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</si>
  <si>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</si>
  <si>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</si>
  <si>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</si>
  <si>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</si>
  <si>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</si>
  <si>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</si>
  <si>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</si>
  <si>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</si>
  <si>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</si>
  <si>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</si>
  <si>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</si>
  <si>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</si>
  <si>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</si>
  <si>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</si>
  <si>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</si>
  <si>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</si>
  <si>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</si>
  <si>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</si>
  <si>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</si>
  <si>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</si>
  <si>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</si>
  <si>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</si>
  <si>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</si>
  <si>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</si>
  <si>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</si>
  <si>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</si>
  <si>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</si>
  <si>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Bank borrowings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</si>
  <si>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</si>
  <si>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</si>
  <si>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are unusual because of their nature, size, or incidence during the current financial</t>
  </si>
  <si>
    <t>quarter.</t>
  </si>
  <si>
    <t xml:space="preserve">         - Overdrafts</t>
  </si>
  <si>
    <t>The accounting policies and methods of computation adopted in this interim financial</t>
  </si>
  <si>
    <t>report are consistent with those adopted for the annual financial statements for the year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</si>
  <si>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</si>
  <si>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</si>
  <si>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</si>
  <si>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</si>
  <si>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</si>
  <si>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</si>
  <si>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</si>
  <si>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</si>
  <si>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</si>
  <si>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</si>
  <si>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</si>
  <si>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</si>
  <si>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</si>
  <si>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</si>
  <si>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</si>
  <si>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</si>
  <si>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</si>
  <si>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</si>
  <si>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</si>
  <si>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CASH AND CASH EQUIVALENTS COMPRISE:-</t>
  </si>
  <si>
    <t>There were no changes in estimates of amounts reported in prior financial years, that</t>
  </si>
  <si>
    <t>have a material effect in the current financial quarter.</t>
  </si>
  <si>
    <t>NET TANGIBLE ASSETS PER SHARE (RM)</t>
  </si>
  <si>
    <t>Decrease in trade receivables</t>
  </si>
  <si>
    <t>Decrease in other receivables and deposits</t>
  </si>
  <si>
    <t>Decrease in trade payables</t>
  </si>
  <si>
    <t xml:space="preserve">                    - Bankers' Acceptances</t>
  </si>
  <si>
    <t>31/12/2003</t>
  </si>
  <si>
    <t>The Group primarily depends on the income contribution from the wood-based industries</t>
  </si>
  <si>
    <t>Unusual Items</t>
  </si>
  <si>
    <t>have not been reflected in the financial statements for the said period as at the date of</t>
  </si>
  <si>
    <t>issue of this quarterly report.</t>
  </si>
  <si>
    <t>There is no financial instrument with material off balance sheet risk at the date of this</t>
  </si>
  <si>
    <t>report.</t>
  </si>
  <si>
    <t>quarter and financial year to-date.</t>
  </si>
  <si>
    <t>N/A - Not Applicable</t>
  </si>
  <si>
    <t>reserves</t>
  </si>
  <si>
    <t>Interest income</t>
  </si>
  <si>
    <t>NET CURRENT LIABILITIES</t>
  </si>
  <si>
    <t>Financial Report for the year ended 31 December 2003)</t>
  </si>
  <si>
    <t>the year ended 31 December 2003)</t>
  </si>
  <si>
    <t>Balance at 01-01-2004</t>
  </si>
  <si>
    <t>Dividends for the period</t>
  </si>
  <si>
    <t>conjunction with the Annual Financial Report for the year ended 31 December 2003</t>
  </si>
  <si>
    <t xml:space="preserve">ended 31 December 2003. </t>
  </si>
  <si>
    <t>There was no change in the composition of the Group during the current financial year</t>
  </si>
  <si>
    <t>to-date.</t>
  </si>
  <si>
    <t>This consolidated interim financial statements are prepared in accordance with MASB</t>
  </si>
  <si>
    <t>The Group is principally engaged in the wood-based activity of logging, sawmilling, timber</t>
  </si>
  <si>
    <t>trading and manufacturing of moulding, finger-jointed and laminated timber i.e within a</t>
  </si>
  <si>
    <t>single industry segment and its operations are located wholly in Malaysia. As such, no</t>
  </si>
  <si>
    <t>segment information reporting is prepared in the context of the Group.</t>
  </si>
  <si>
    <t>26: "Interim Financial Reporting" and paragraph 9.22 of the Bursa Malaysia Securities</t>
  </si>
  <si>
    <t>Berhad Listing Requirements, and should be read in conjunction with the Group's annual</t>
  </si>
  <si>
    <t>audited financial statements for the year ended 31 December 2003.</t>
  </si>
  <si>
    <t xml:space="preserve">                    - Term Loan</t>
  </si>
  <si>
    <t>Changes in the Quarterly Results Compared to Preceeding Quarter</t>
  </si>
  <si>
    <t>Increase in amount due to directors</t>
  </si>
  <si>
    <t>Deposits with a licensed bank</t>
  </si>
  <si>
    <t xml:space="preserve">                   - Term Loan</t>
  </si>
  <si>
    <t>and equity securities during the current financial year other than the issuance of the</t>
  </si>
  <si>
    <t>following shares:-</t>
  </si>
  <si>
    <t>(i)</t>
  </si>
  <si>
    <t>(ii)</t>
  </si>
  <si>
    <t>4,687,500 new ordinary shares of RM1.00 each at an issue price of RM1.60 per share</t>
  </si>
  <si>
    <t>Issue of shares</t>
  </si>
  <si>
    <t>Basic earnings/(loss) per share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</si>
  <si>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</si>
  <si>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</si>
  <si>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</si>
  <si>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</si>
  <si>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</si>
  <si>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Weighted average number of</t>
  </si>
  <si>
    <t xml:space="preserve">   ordinary shares in issue ('000)</t>
  </si>
  <si>
    <t>Diluted earnings/(loss) per share</t>
  </si>
  <si>
    <t>The Company has announced on 17 June 2004, that the Company proposes to undertake</t>
  </si>
  <si>
    <t>No approvals have been obtained from relevant authorities on the above proposals.</t>
  </si>
  <si>
    <t>2,468,650 new ordinary shares of RM1.00 each at an issue price of RM1.00 per share</t>
  </si>
  <si>
    <t>Gain on disposal of property, plant and equipment</t>
  </si>
  <si>
    <t>Proceeds from disposal of property, plant and equipment</t>
  </si>
  <si>
    <t>Issuance of shares net of expenses</t>
  </si>
  <si>
    <t>Drawdown of term loan</t>
  </si>
  <si>
    <t>pursuant to the private placement exercise on 19 April 2004.</t>
  </si>
  <si>
    <t>financial institutions for credit facilities granted to subsidiary companies.</t>
  </si>
  <si>
    <t>N/A</t>
  </si>
  <si>
    <t>The effect on the loss per share of the assumed exercise of the Employees' Share Option</t>
  </si>
  <si>
    <t>Scheme granted on 1 June 2004  is anti-dilutive and hence, the diluted loss per share for the</t>
  </si>
  <si>
    <t>current quarter and year-to-date has not been presented.</t>
  </si>
  <si>
    <t>the proposed rights issue of up to 27,155,150 Rights Shares in BTM Resources Berhad</t>
  </si>
  <si>
    <t>("BTM") at an issue price of RM1.00 each payable in two-call upon application, on the</t>
  </si>
  <si>
    <t>renounceable basis of one (1) Rights Share for every one (1) existing BTM Share held on a</t>
  </si>
  <si>
    <t>on the basis of one (1) Warrant for every one (1) Rights Share subscribed.</t>
  </si>
  <si>
    <t>Subsequently, on 10 August 2004, the Company announced a revision to the number of</t>
  </si>
  <si>
    <t>Rights Shares of the original proposal pursuant to the implementation of the Company's</t>
  </si>
  <si>
    <t>date to be determined later together with up to 27,155,150 new free detachable Warrants</t>
  </si>
  <si>
    <t>proposed rights issue to up to 29,485,650 Rights Shares and up to 29,485,650 new free</t>
  </si>
  <si>
    <t>detachable Warrants.</t>
  </si>
  <si>
    <t>pursuant to the assets acquisitions exercise on 12 April 2004; and</t>
  </si>
  <si>
    <t>ESOS which was offered to the eligible directors and employees of BTM, increasing the</t>
  </si>
  <si>
    <t>CASH AND CASH EQUIVALENTS AT 1ST JANUARY</t>
  </si>
  <si>
    <t>(Decrease)/Increase in other payables and accruals</t>
  </si>
  <si>
    <t>Drawdown of hire purchase facility</t>
  </si>
  <si>
    <t>NET INCREASE/(DECREASE) IN CASH AND CASH EQUIVALENTS</t>
  </si>
  <si>
    <t>Cash (used in)/generated from operations</t>
  </si>
  <si>
    <t>Net cash (used in)/generated from operations</t>
  </si>
  <si>
    <t>Net cash generated from/(used in) investing activities</t>
  </si>
  <si>
    <t>Net cash generated from/(used in) financing activities</t>
  </si>
  <si>
    <t>As At 30 September  2004</t>
  </si>
  <si>
    <t>30/09/2004</t>
  </si>
  <si>
    <t>Interim Report for the Quarter ended 30 September  2004</t>
  </si>
  <si>
    <t>30/09/2003</t>
  </si>
  <si>
    <t>For the 9 Months Ended 30 September 2004</t>
  </si>
  <si>
    <t xml:space="preserve">9 months </t>
  </si>
  <si>
    <t>ended 30-09-2004</t>
  </si>
  <si>
    <t xml:space="preserve">  ended 30-09-2004</t>
  </si>
  <si>
    <t>Balance at 30-09-2004</t>
  </si>
  <si>
    <t>9 months</t>
  </si>
  <si>
    <t>CASH AND CASH EQUIVALENTS AT 30TH SEPTEMBER</t>
  </si>
  <si>
    <t>Interim Report for the Third Quarter Ended 30 September 2004</t>
  </si>
  <si>
    <t>Tax paid</t>
  </si>
  <si>
    <t xml:space="preserve">         - Revolving Loans</t>
  </si>
  <si>
    <t>Drawdown of revolving loans</t>
  </si>
  <si>
    <t>Repayment of revolving loans</t>
  </si>
  <si>
    <t>The Company has contingent liabilities of RM10.9 million in respect of guarantees to</t>
  </si>
  <si>
    <t>For the quarter ended 30 September 2004, the Group recorded a lower pre-tax loss of</t>
  </si>
  <si>
    <t xml:space="preserve">sector.The Group has and will continue to experience difficulties in view of shortage of raw </t>
  </si>
  <si>
    <t>Total Group borrowings as at 30 September 2004 are as follows :-</t>
  </si>
  <si>
    <t>b)</t>
  </si>
  <si>
    <t>in tandem with higher turnover recorded for the current financial quarter.</t>
  </si>
  <si>
    <t>For the third financial quarter under review, the Group recorded turnover of RM7.72 million, a</t>
  </si>
  <si>
    <t>materials which will affect the performance of the Group.</t>
  </si>
  <si>
    <t>Decrease in inventories</t>
  </si>
  <si>
    <t>RM1.54 million as compared to RM1.67 million in the previous quarter ended 30 June 2004,</t>
  </si>
  <si>
    <t>decrease of 12% over the corresponding period last year. The Group's pre-tax loss</t>
  </si>
  <si>
    <t>increased to RM1.54 million from RM0.20 million in the corresponding period last year.</t>
  </si>
  <si>
    <t>DATED :  30 November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</si>
</sst>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9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77" fontId="4" fillId="0" borderId="2" xfId="15" applyFont="1" applyBorder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8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6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4" fillId="0" borderId="8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7" fontId="4" fillId="0" borderId="0" xfId="15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9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252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6" t="s">
        <v>253</v>
      </c>
      <c r="E8" s="12"/>
      <c r="F8" s="26" t="s">
        <v>172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30"/>
      <c r="D10" s="30"/>
      <c r="E10" s="30"/>
      <c r="F10" s="30"/>
      <c r="G10" s="30"/>
      <c r="H10" s="4"/>
      <c r="I10" s="4"/>
    </row>
    <row r="11" spans="1:9" ht="14.25">
      <c r="A11" s="4" t="s">
        <v>126</v>
      </c>
      <c r="B11" s="4"/>
      <c r="C11" s="30"/>
      <c r="D11" s="30">
        <v>22114</v>
      </c>
      <c r="E11" s="30"/>
      <c r="F11" s="30">
        <v>15854</v>
      </c>
      <c r="G11" s="30"/>
      <c r="H11" s="4"/>
      <c r="I11" s="4"/>
    </row>
    <row r="12" spans="1:9" ht="14.25">
      <c r="A12" s="4"/>
      <c r="B12" s="4"/>
      <c r="C12" s="30"/>
      <c r="D12" s="30"/>
      <c r="E12" s="30"/>
      <c r="F12" s="30"/>
      <c r="G12" s="30"/>
      <c r="H12" s="4"/>
      <c r="I12" s="4"/>
    </row>
    <row r="13" spans="1:9" ht="14.25">
      <c r="A13" s="4" t="s">
        <v>127</v>
      </c>
      <c r="B13" s="4"/>
      <c r="C13" s="30"/>
      <c r="D13" s="30">
        <v>61</v>
      </c>
      <c r="E13" s="30"/>
      <c r="F13" s="30">
        <v>61</v>
      </c>
      <c r="G13" s="30"/>
      <c r="H13" s="4"/>
      <c r="I13" s="4"/>
    </row>
    <row r="14" spans="1:9" ht="14.25">
      <c r="A14" s="4"/>
      <c r="B14" s="4"/>
      <c r="C14" s="30"/>
      <c r="D14" s="30"/>
      <c r="E14" s="30"/>
      <c r="F14" s="30"/>
      <c r="G14" s="30"/>
      <c r="H14" s="4"/>
      <c r="I14" s="4"/>
    </row>
    <row r="15" spans="1:9" ht="14.25">
      <c r="A15" s="4" t="s">
        <v>8</v>
      </c>
      <c r="B15" s="4"/>
      <c r="C15" s="30"/>
      <c r="D15" s="30"/>
      <c r="E15" s="30"/>
      <c r="F15" s="30"/>
      <c r="G15" s="30"/>
      <c r="H15" s="4"/>
      <c r="I15" s="4"/>
    </row>
    <row r="16" spans="1:9" ht="14.25">
      <c r="A16" s="4"/>
      <c r="B16" s="4" t="s">
        <v>9</v>
      </c>
      <c r="C16" s="30"/>
      <c r="D16" s="31">
        <v>5041</v>
      </c>
      <c r="E16" s="30"/>
      <c r="F16" s="31">
        <v>5048</v>
      </c>
      <c r="G16" s="30"/>
      <c r="H16" s="4"/>
      <c r="I16" s="4"/>
    </row>
    <row r="17" spans="1:9" ht="14.25">
      <c r="A17" s="4"/>
      <c r="B17" s="4" t="s">
        <v>10</v>
      </c>
      <c r="C17" s="30"/>
      <c r="D17" s="32">
        <v>6828</v>
      </c>
      <c r="E17" s="30"/>
      <c r="F17" s="32">
        <v>7307</v>
      </c>
      <c r="G17" s="30"/>
      <c r="H17" s="4"/>
      <c r="I17" s="4"/>
    </row>
    <row r="18" spans="1:9" ht="14.25">
      <c r="A18" s="4"/>
      <c r="B18" s="4" t="s">
        <v>128</v>
      </c>
      <c r="C18" s="30"/>
      <c r="D18" s="32">
        <v>1114</v>
      </c>
      <c r="E18" s="30"/>
      <c r="F18" s="32">
        <v>1817</v>
      </c>
      <c r="G18" s="30"/>
      <c r="H18" s="4"/>
      <c r="I18" s="4"/>
    </row>
    <row r="19" spans="1:9" ht="14.25">
      <c r="A19" s="4"/>
      <c r="B19" s="4" t="s">
        <v>203</v>
      </c>
      <c r="C19" s="30"/>
      <c r="D19" s="32">
        <v>162</v>
      </c>
      <c r="E19" s="30"/>
      <c r="F19" s="32">
        <v>305</v>
      </c>
      <c r="G19" s="30"/>
      <c r="H19" s="4"/>
      <c r="I19" s="4"/>
    </row>
    <row r="20" spans="1:9" ht="14.25">
      <c r="A20" s="4"/>
      <c r="B20" s="4" t="s">
        <v>11</v>
      </c>
      <c r="C20" s="30"/>
      <c r="D20" s="32">
        <v>896</v>
      </c>
      <c r="E20" s="30"/>
      <c r="F20" s="32">
        <v>428</v>
      </c>
      <c r="G20" s="30"/>
      <c r="H20" s="4"/>
      <c r="I20" s="4"/>
    </row>
    <row r="21" spans="1:9" ht="14.25">
      <c r="A21" s="4"/>
      <c r="B21" s="4"/>
      <c r="C21" s="30"/>
      <c r="D21" s="33">
        <f>SUM(D16:D20)</f>
        <v>14041</v>
      </c>
      <c r="E21" s="30"/>
      <c r="F21" s="33">
        <f>SUM(F16:F20)</f>
        <v>14905</v>
      </c>
      <c r="G21" s="30"/>
      <c r="H21" s="4"/>
      <c r="I21" s="4"/>
    </row>
    <row r="22" spans="1:9" ht="14.25">
      <c r="A22" s="4"/>
      <c r="B22" s="4"/>
      <c r="C22" s="30"/>
      <c r="D22" s="30"/>
      <c r="E22" s="30"/>
      <c r="F22" s="30"/>
      <c r="G22" s="30"/>
      <c r="H22" s="4"/>
      <c r="I22" s="4"/>
    </row>
    <row r="23" spans="1:9" ht="14.25">
      <c r="A23" s="4" t="s">
        <v>7</v>
      </c>
      <c r="B23" s="4"/>
      <c r="C23" s="30"/>
      <c r="D23" s="30"/>
      <c r="E23" s="30"/>
      <c r="F23" s="30"/>
      <c r="G23" s="30"/>
      <c r="H23" s="4"/>
      <c r="I23" s="4"/>
    </row>
    <row r="24" spans="1:9" ht="14.25">
      <c r="A24" s="4"/>
      <c r="B24" s="4" t="s">
        <v>12</v>
      </c>
      <c r="C24" s="30"/>
      <c r="D24" s="31">
        <v>3206</v>
      </c>
      <c r="E24" s="30"/>
      <c r="F24" s="31">
        <v>4451</v>
      </c>
      <c r="G24" s="30"/>
      <c r="H24" s="4"/>
      <c r="I24" s="4"/>
    </row>
    <row r="25" spans="1:9" ht="14.25">
      <c r="A25" s="4"/>
      <c r="B25" s="4" t="s">
        <v>14</v>
      </c>
      <c r="C25" s="30"/>
      <c r="D25" s="32">
        <v>1918</v>
      </c>
      <c r="E25" s="30"/>
      <c r="F25" s="32">
        <v>2072</v>
      </c>
      <c r="G25" s="30"/>
      <c r="H25" s="4"/>
      <c r="I25" s="4"/>
    </row>
    <row r="26" spans="1:9" ht="14.25">
      <c r="A26" s="4"/>
      <c r="B26" s="4" t="s">
        <v>137</v>
      </c>
      <c r="C26" s="30"/>
      <c r="D26" s="32">
        <v>9575</v>
      </c>
      <c r="E26" s="30"/>
      <c r="F26" s="32">
        <v>8438</v>
      </c>
      <c r="G26" s="30"/>
      <c r="H26" s="4"/>
      <c r="I26" s="4"/>
    </row>
    <row r="27" spans="1:9" ht="14.25">
      <c r="A27" s="4"/>
      <c r="B27" s="4" t="s">
        <v>129</v>
      </c>
      <c r="C27" s="30"/>
      <c r="D27" s="32">
        <v>22</v>
      </c>
      <c r="E27" s="30"/>
      <c r="F27" s="32">
        <v>20</v>
      </c>
      <c r="G27" s="30"/>
      <c r="H27" s="4"/>
      <c r="I27" s="4"/>
    </row>
    <row r="28" spans="1:9" ht="14.25">
      <c r="A28" s="4"/>
      <c r="B28" s="4" t="s">
        <v>13</v>
      </c>
      <c r="C28" s="30"/>
      <c r="D28" s="32">
        <v>55</v>
      </c>
      <c r="E28" s="30"/>
      <c r="F28" s="32">
        <v>14</v>
      </c>
      <c r="G28" s="30"/>
      <c r="H28" s="4"/>
      <c r="I28" s="4"/>
    </row>
    <row r="29" spans="1:9" ht="14.25">
      <c r="A29" s="4"/>
      <c r="B29" s="4" t="s">
        <v>29</v>
      </c>
      <c r="C29" s="30"/>
      <c r="D29" s="32">
        <v>647</v>
      </c>
      <c r="E29" s="30"/>
      <c r="F29" s="32">
        <v>710</v>
      </c>
      <c r="G29" s="30"/>
      <c r="H29" s="4"/>
      <c r="I29" s="4"/>
    </row>
    <row r="30" spans="1:9" ht="14.25">
      <c r="A30" s="4"/>
      <c r="B30" s="4"/>
      <c r="C30" s="30"/>
      <c r="D30" s="33">
        <f>SUM(D24:D29)</f>
        <v>15423</v>
      </c>
      <c r="E30" s="30"/>
      <c r="F30" s="33">
        <f>SUM(F24:F29)</f>
        <v>15705</v>
      </c>
      <c r="G30" s="30"/>
      <c r="H30" s="4"/>
      <c r="I30" s="4"/>
    </row>
    <row r="31" spans="1:9" ht="14.25">
      <c r="A31" s="4"/>
      <c r="B31" s="4"/>
      <c r="C31" s="30"/>
      <c r="D31" s="30"/>
      <c r="E31" s="30"/>
      <c r="F31" s="30"/>
      <c r="G31" s="30"/>
      <c r="H31" s="4"/>
      <c r="I31" s="4"/>
    </row>
    <row r="32" spans="1:9" ht="14.25">
      <c r="A32" s="4" t="s">
        <v>183</v>
      </c>
      <c r="B32" s="4"/>
      <c r="C32" s="30"/>
      <c r="D32" s="30">
        <f>+D21-D30</f>
        <v>-1382</v>
      </c>
      <c r="E32" s="30"/>
      <c r="F32" s="30">
        <f>+F21-F30</f>
        <v>-800</v>
      </c>
      <c r="G32" s="30"/>
      <c r="H32" s="4"/>
      <c r="I32" s="4"/>
    </row>
    <row r="33" spans="1:9" ht="14.25">
      <c r="A33" s="4"/>
      <c r="B33" s="4"/>
      <c r="C33" s="30"/>
      <c r="D33" s="30"/>
      <c r="E33" s="30"/>
      <c r="F33" s="30"/>
      <c r="G33" s="30"/>
      <c r="H33" s="4"/>
      <c r="I33" s="4"/>
    </row>
    <row r="34" spans="1:9" ht="15" thickBot="1">
      <c r="A34" s="4" t="s">
        <v>15</v>
      </c>
      <c r="B34" s="4"/>
      <c r="C34" s="30"/>
      <c r="D34" s="34">
        <f>+D32+D13+D11</f>
        <v>20793</v>
      </c>
      <c r="E34" s="30"/>
      <c r="F34" s="34">
        <f>+F32+F13+F11</f>
        <v>15115</v>
      </c>
      <c r="G34" s="30"/>
      <c r="H34" s="4"/>
      <c r="I34" s="4"/>
    </row>
    <row r="35" spans="1:9" ht="15" thickTop="1">
      <c r="A35" s="4"/>
      <c r="B35" s="4"/>
      <c r="C35" s="30"/>
      <c r="D35" s="30"/>
      <c r="E35" s="30"/>
      <c r="F35" s="30"/>
      <c r="G35" s="30"/>
      <c r="H35" s="4"/>
      <c r="I35" s="4"/>
    </row>
    <row r="36" spans="1:9" ht="15">
      <c r="A36" s="4" t="s">
        <v>130</v>
      </c>
      <c r="B36" s="11"/>
      <c r="C36" s="39"/>
      <c r="D36" s="30"/>
      <c r="E36" s="30"/>
      <c r="F36" s="30"/>
      <c r="G36" s="30"/>
      <c r="H36" s="4"/>
      <c r="I36" s="4"/>
    </row>
    <row r="37" spans="1:9" ht="14.25">
      <c r="A37" s="4" t="s">
        <v>131</v>
      </c>
      <c r="B37" s="4"/>
      <c r="C37" s="30"/>
      <c r="D37" s="30">
        <v>27155</v>
      </c>
      <c r="E37" s="30"/>
      <c r="F37" s="30">
        <v>19999</v>
      </c>
      <c r="G37" s="30"/>
      <c r="H37" s="4"/>
      <c r="I37" s="4"/>
    </row>
    <row r="38" spans="1:9" ht="14.25">
      <c r="A38" s="4" t="s">
        <v>132</v>
      </c>
      <c r="B38" s="4"/>
      <c r="C38" s="30"/>
      <c r="D38" s="30">
        <v>8207</v>
      </c>
      <c r="E38" s="30"/>
      <c r="F38" s="30">
        <v>6460</v>
      </c>
      <c r="G38" s="30"/>
      <c r="H38" s="4"/>
      <c r="I38" s="4"/>
    </row>
    <row r="39" spans="1:9" ht="14.25">
      <c r="A39" s="4" t="s">
        <v>133</v>
      </c>
      <c r="B39" s="4"/>
      <c r="C39" s="30"/>
      <c r="D39" s="35">
        <v>-16367</v>
      </c>
      <c r="E39" s="30"/>
      <c r="F39" s="35">
        <v>-11906</v>
      </c>
      <c r="G39" s="30"/>
      <c r="H39" s="4"/>
      <c r="I39" s="4"/>
    </row>
    <row r="40" spans="1:9" ht="15">
      <c r="A40" s="4" t="s">
        <v>134</v>
      </c>
      <c r="B40" s="4"/>
      <c r="C40" s="39"/>
      <c r="D40" s="30">
        <f>SUM(D37:D39)</f>
        <v>18995</v>
      </c>
      <c r="E40" s="30"/>
      <c r="F40" s="30">
        <f>SUM(F37:F39)</f>
        <v>14553</v>
      </c>
      <c r="G40" s="30"/>
      <c r="H40" s="4"/>
      <c r="I40" s="4"/>
    </row>
    <row r="41" spans="1:9" ht="15">
      <c r="A41" s="4"/>
      <c r="B41" s="4"/>
      <c r="C41" s="39"/>
      <c r="D41" s="30"/>
      <c r="E41" s="30"/>
      <c r="F41" s="30"/>
      <c r="G41" s="30"/>
      <c r="H41" s="4"/>
      <c r="I41" s="4"/>
    </row>
    <row r="42" spans="1:9" ht="14.25">
      <c r="A42" s="4" t="s">
        <v>135</v>
      </c>
      <c r="B42" s="4"/>
      <c r="C42" s="30"/>
      <c r="D42" s="30"/>
      <c r="E42" s="30"/>
      <c r="F42" s="30"/>
      <c r="G42" s="30"/>
      <c r="H42" s="4"/>
      <c r="I42" s="4"/>
    </row>
    <row r="43" spans="1:9" ht="14.25">
      <c r="A43" s="4"/>
      <c r="B43" s="4" t="s">
        <v>136</v>
      </c>
      <c r="C43" s="30"/>
      <c r="D43" s="31">
        <v>453</v>
      </c>
      <c r="E43" s="30"/>
      <c r="F43" s="31">
        <v>390</v>
      </c>
      <c r="G43" s="30"/>
      <c r="H43" s="4"/>
      <c r="I43" s="4"/>
    </row>
    <row r="44" spans="1:9" ht="14.25">
      <c r="A44" s="4"/>
      <c r="B44" s="4" t="s">
        <v>137</v>
      </c>
      <c r="C44" s="30"/>
      <c r="D44" s="32">
        <v>1276</v>
      </c>
      <c r="E44" s="30"/>
      <c r="F44" s="32">
        <v>88</v>
      </c>
      <c r="G44" s="30"/>
      <c r="H44" s="4"/>
      <c r="I44" s="4"/>
    </row>
    <row r="45" spans="1:9" ht="14.25">
      <c r="A45" s="4"/>
      <c r="B45" s="4" t="s">
        <v>129</v>
      </c>
      <c r="C45" s="30"/>
      <c r="D45" s="36">
        <v>69</v>
      </c>
      <c r="E45" s="30"/>
      <c r="F45" s="36">
        <v>84</v>
      </c>
      <c r="G45" s="30"/>
      <c r="H45" s="4"/>
      <c r="I45" s="4"/>
    </row>
    <row r="46" spans="1:9" ht="14.25">
      <c r="A46" s="4"/>
      <c r="B46" s="4"/>
      <c r="C46" s="30"/>
      <c r="D46" s="37">
        <f>SUM(D43:D45)</f>
        <v>1798</v>
      </c>
      <c r="E46" s="30"/>
      <c r="F46" s="37">
        <f>SUM(F43:F45)</f>
        <v>562</v>
      </c>
      <c r="G46" s="30"/>
      <c r="H46" s="4"/>
      <c r="I46" s="4"/>
    </row>
    <row r="47" spans="1:9" ht="14.25">
      <c r="A47" s="4"/>
      <c r="B47" s="4"/>
      <c r="C47" s="30"/>
      <c r="D47" s="30"/>
      <c r="E47" s="30"/>
      <c r="F47" s="30"/>
      <c r="G47" s="30"/>
      <c r="H47" s="4"/>
      <c r="I47" s="4"/>
    </row>
    <row r="48" spans="1:9" ht="15" thickBot="1">
      <c r="A48" s="4"/>
      <c r="B48" s="4"/>
      <c r="C48" s="30"/>
      <c r="D48" s="40">
        <f>+D40+D46</f>
        <v>20793</v>
      </c>
      <c r="E48" s="41"/>
      <c r="F48" s="40">
        <f>+F40+F46</f>
        <v>15115</v>
      </c>
      <c r="G48" s="30"/>
      <c r="H48" s="4"/>
      <c r="I48" s="4"/>
    </row>
    <row r="49" spans="1:9" ht="15" thickTop="1">
      <c r="A49" s="4"/>
      <c r="B49" s="4"/>
      <c r="C49" s="30"/>
      <c r="D49" s="41"/>
      <c r="E49" s="41"/>
      <c r="F49" s="42"/>
      <c r="G49" s="30"/>
      <c r="H49" s="4"/>
      <c r="I49" s="4"/>
    </row>
    <row r="50" spans="1:9" ht="15" thickBot="1">
      <c r="A50" s="4" t="s">
        <v>167</v>
      </c>
      <c r="B50" s="4"/>
      <c r="C50" s="30"/>
      <c r="D50" s="67">
        <f>+D40/D37</f>
        <v>0.6995028539863745</v>
      </c>
      <c r="E50" s="41"/>
      <c r="F50" s="67">
        <f>+F40/F37</f>
        <v>0.727686384319216</v>
      </c>
      <c r="G50" s="30"/>
      <c r="H50" s="4"/>
      <c r="I50" s="4"/>
    </row>
    <row r="51" spans="1:9" ht="15" thickTop="1">
      <c r="A51" s="4"/>
      <c r="B51" s="4"/>
      <c r="C51" s="30"/>
      <c r="D51" s="41"/>
      <c r="E51" s="41"/>
      <c r="F51" s="42"/>
      <c r="G51" s="30"/>
      <c r="H51" s="4"/>
      <c r="I51" s="4"/>
    </row>
    <row r="52" spans="1:9" ht="14.25">
      <c r="A52" s="4"/>
      <c r="B52" s="4"/>
      <c r="C52" s="30"/>
      <c r="D52" s="41"/>
      <c r="E52" s="41"/>
      <c r="F52" s="42"/>
      <c r="G52" s="30"/>
      <c r="H52" s="4"/>
      <c r="I52" s="4"/>
    </row>
    <row r="53" spans="1:9" ht="14.25">
      <c r="A53" s="10" t="s">
        <v>139</v>
      </c>
      <c r="B53" s="4"/>
      <c r="C53" s="4"/>
      <c r="D53" s="38"/>
      <c r="E53" s="38"/>
      <c r="F53" s="38"/>
      <c r="G53" s="4"/>
      <c r="H53" s="4"/>
      <c r="I53" s="4"/>
    </row>
    <row r="54" spans="1:9" ht="14.25">
      <c r="A54" s="10" t="s">
        <v>184</v>
      </c>
      <c r="B54" s="4"/>
      <c r="C54" s="4"/>
      <c r="D54" s="38"/>
      <c r="E54" s="38"/>
      <c r="F54" s="38"/>
      <c r="G54" s="4"/>
      <c r="H54" s="4"/>
      <c r="I54" s="4"/>
    </row>
    <row r="55" spans="1:9" ht="14.25">
      <c r="A55" s="4"/>
      <c r="B55" s="4"/>
      <c r="C55" s="4"/>
      <c r="D55" s="38"/>
      <c r="E55" s="38"/>
      <c r="F55" s="38"/>
      <c r="G55" s="4"/>
      <c r="H55" s="4"/>
      <c r="I55" s="4"/>
    </row>
    <row r="56" spans="1:9" ht="14.25">
      <c r="A56" s="4"/>
      <c r="B56" s="4"/>
      <c r="C56" s="4"/>
      <c r="D56" s="38"/>
      <c r="E56" s="38"/>
      <c r="F56" s="38"/>
      <c r="G56" s="4"/>
      <c r="H56" s="4"/>
      <c r="I56" s="4"/>
    </row>
    <row r="57" spans="1:9" ht="14.25">
      <c r="A57" s="4"/>
      <c r="B57" s="4"/>
      <c r="C57" s="4"/>
      <c r="D57" s="38"/>
      <c r="E57" s="38"/>
      <c r="F57" s="38"/>
      <c r="G57" s="4"/>
      <c r="H57" s="4"/>
      <c r="I57" s="4"/>
    </row>
    <row r="58" spans="1:9" ht="14.25">
      <c r="A58" s="4"/>
      <c r="B58" s="4"/>
      <c r="C58" s="4"/>
      <c r="D58" s="38"/>
      <c r="E58" s="38"/>
      <c r="F58" s="38"/>
      <c r="G58" s="4"/>
      <c r="H58" s="4"/>
      <c r="I58" s="4"/>
    </row>
    <row r="59" spans="1:9" ht="14.25">
      <c r="A59" s="4"/>
      <c r="B59" s="4"/>
      <c r="C59" s="4"/>
      <c r="D59" s="38"/>
      <c r="E59" s="38"/>
      <c r="F59" s="38"/>
      <c r="G59" s="4"/>
      <c r="H59" s="4"/>
      <c r="I59" s="4"/>
    </row>
    <row r="60" spans="1:9" ht="14.25">
      <c r="A60" s="4"/>
      <c r="B60" s="4"/>
      <c r="C60" s="4"/>
      <c r="D60" s="38"/>
      <c r="E60" s="38"/>
      <c r="F60" s="38"/>
      <c r="G60" s="4"/>
      <c r="H60" s="4"/>
      <c r="I60" s="4"/>
    </row>
    <row r="61" spans="1:9" ht="14.25">
      <c r="A61" s="4"/>
      <c r="B61" s="4"/>
      <c r="C61" s="4"/>
      <c r="D61" s="38"/>
      <c r="E61" s="38"/>
      <c r="F61" s="38"/>
      <c r="G61" s="4"/>
      <c r="H61" s="4"/>
      <c r="I61" s="4"/>
    </row>
    <row r="62" spans="1:9" ht="14.25">
      <c r="A62" s="4"/>
      <c r="B62" s="4"/>
      <c r="C62" s="4"/>
      <c r="D62" s="38"/>
      <c r="E62" s="38"/>
      <c r="F62" s="38"/>
      <c r="G62" s="4"/>
      <c r="H62" s="4"/>
      <c r="I62" s="4"/>
    </row>
    <row r="63" spans="1:9" ht="14.25">
      <c r="A63" s="4"/>
      <c r="B63" s="4"/>
      <c r="C63" s="4"/>
      <c r="D63" s="38"/>
      <c r="E63" s="38"/>
      <c r="F63" s="38"/>
      <c r="G63" s="4"/>
      <c r="H63" s="4"/>
      <c r="I63" s="4"/>
    </row>
    <row r="64" spans="1:9" ht="14.25">
      <c r="A64" s="4"/>
      <c r="B64" s="4"/>
      <c r="C64" s="4"/>
      <c r="D64" s="38"/>
      <c r="E64" s="38"/>
      <c r="F64" s="38"/>
      <c r="G64" s="4"/>
      <c r="H64" s="4"/>
      <c r="I64" s="4"/>
    </row>
    <row r="65" spans="1:9" ht="14.25">
      <c r="A65" s="4"/>
      <c r="B65" s="4"/>
      <c r="C65" s="4"/>
      <c r="D65" s="38"/>
      <c r="E65" s="38"/>
      <c r="F65" s="38"/>
      <c r="G65" s="4"/>
      <c r="H65" s="4"/>
      <c r="I65" s="4"/>
    </row>
    <row r="66" spans="1:9" ht="14.25">
      <c r="A66" s="4"/>
      <c r="B66" s="4"/>
      <c r="C66" s="4"/>
      <c r="D66" s="38"/>
      <c r="E66" s="38"/>
      <c r="F66" s="38"/>
      <c r="G66" s="4"/>
      <c r="H66" s="4"/>
      <c r="I66" s="4"/>
    </row>
  </sheetData>
  <printOptions/>
  <pageMargins left="0.75" right="0.75" top="0.5" bottom="0.59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E36" sqref="E36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9"/>
    </row>
    <row r="2" spans="1:4" ht="15.75">
      <c r="A2" s="2" t="s">
        <v>254</v>
      </c>
      <c r="B2" s="4"/>
      <c r="C2" s="4"/>
      <c r="D2" s="4"/>
    </row>
    <row r="3" spans="1:4" ht="15.75">
      <c r="A3" s="3" t="s">
        <v>120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3"/>
      <c r="B5" s="43"/>
      <c r="C5" s="43"/>
      <c r="D5" s="43"/>
      <c r="E5" s="44" t="s">
        <v>16</v>
      </c>
      <c r="F5" s="45"/>
      <c r="G5" s="45" t="s">
        <v>18</v>
      </c>
      <c r="H5" s="45"/>
      <c r="I5" s="44" t="s">
        <v>19</v>
      </c>
      <c r="J5" s="45"/>
      <c r="K5" s="45" t="s">
        <v>18</v>
      </c>
    </row>
    <row r="6" spans="1:11" ht="15">
      <c r="A6" s="43"/>
      <c r="B6" s="43"/>
      <c r="C6" s="43"/>
      <c r="D6" s="43"/>
      <c r="E6" s="44" t="s">
        <v>17</v>
      </c>
      <c r="F6" s="45"/>
      <c r="G6" s="45" t="s">
        <v>17</v>
      </c>
      <c r="H6" s="45"/>
      <c r="I6" s="44" t="s">
        <v>20</v>
      </c>
      <c r="J6" s="45"/>
      <c r="K6" s="45" t="s">
        <v>20</v>
      </c>
    </row>
    <row r="7" spans="1:11" ht="15">
      <c r="A7" s="43"/>
      <c r="B7" s="43"/>
      <c r="C7" s="43"/>
      <c r="D7" s="43"/>
      <c r="E7" s="46" t="s">
        <v>253</v>
      </c>
      <c r="F7" s="45"/>
      <c r="G7" s="47" t="s">
        <v>255</v>
      </c>
      <c r="H7" s="45"/>
      <c r="I7" s="48" t="str">
        <f>+E7</f>
        <v>30/09/2004</v>
      </c>
      <c r="J7" s="45"/>
      <c r="K7" s="49" t="str">
        <f>+G7</f>
        <v>30/09/2003</v>
      </c>
    </row>
    <row r="8" spans="1:11" ht="15">
      <c r="A8" s="43"/>
      <c r="B8" s="43"/>
      <c r="C8" s="43"/>
      <c r="D8" s="43"/>
      <c r="E8" s="44" t="s">
        <v>6</v>
      </c>
      <c r="F8" s="45"/>
      <c r="G8" s="45" t="s">
        <v>6</v>
      </c>
      <c r="H8" s="45"/>
      <c r="I8" s="44" t="s">
        <v>6</v>
      </c>
      <c r="J8" s="45"/>
      <c r="K8" s="45" t="s">
        <v>6</v>
      </c>
    </row>
    <row r="9" spans="1:11" ht="15">
      <c r="A9" s="43"/>
      <c r="B9" s="43"/>
      <c r="C9" s="43"/>
      <c r="D9" s="43"/>
      <c r="E9" s="50"/>
      <c r="F9" s="50"/>
      <c r="G9" s="50"/>
      <c r="H9" s="50"/>
      <c r="I9" s="51"/>
      <c r="J9" s="50"/>
      <c r="K9" s="50"/>
    </row>
    <row r="10" spans="1:11" ht="14.25">
      <c r="A10" s="43" t="s">
        <v>21</v>
      </c>
      <c r="B10" s="43"/>
      <c r="C10" s="43"/>
      <c r="D10" s="43"/>
      <c r="E10" s="52">
        <v>7725</v>
      </c>
      <c r="F10" s="52"/>
      <c r="G10" s="52">
        <v>8777</v>
      </c>
      <c r="H10" s="52"/>
      <c r="I10" s="57">
        <f>+E10+13539</f>
        <v>21264</v>
      </c>
      <c r="J10" s="52"/>
      <c r="K10" s="52">
        <f>+G10+13518</f>
        <v>22295</v>
      </c>
    </row>
    <row r="11" spans="1:11" ht="14.25">
      <c r="A11" s="43"/>
      <c r="B11" s="43"/>
      <c r="C11" s="43"/>
      <c r="D11" s="43"/>
      <c r="E11" s="52"/>
      <c r="F11" s="52"/>
      <c r="G11" s="52"/>
      <c r="H11" s="52"/>
      <c r="I11" s="57"/>
      <c r="J11" s="52"/>
      <c r="K11" s="52"/>
    </row>
    <row r="12" spans="1:11" ht="14.25">
      <c r="A12" s="43" t="s">
        <v>22</v>
      </c>
      <c r="B12" s="43"/>
      <c r="C12" s="43"/>
      <c r="D12" s="43"/>
      <c r="E12" s="52">
        <v>-9140</v>
      </c>
      <c r="F12" s="52"/>
      <c r="G12" s="52">
        <v>-8911</v>
      </c>
      <c r="H12" s="52"/>
      <c r="I12" s="57">
        <f>+E12-16203</f>
        <v>-25343</v>
      </c>
      <c r="J12" s="52"/>
      <c r="K12" s="52">
        <f>+G12-16478</f>
        <v>-25389</v>
      </c>
    </row>
    <row r="13" spans="1:11" ht="14.25">
      <c r="A13" s="43"/>
      <c r="B13" s="43"/>
      <c r="C13" s="43"/>
      <c r="D13" s="43"/>
      <c r="E13" s="52"/>
      <c r="F13" s="52"/>
      <c r="G13" s="52"/>
      <c r="H13" s="52"/>
      <c r="I13" s="57"/>
      <c r="J13" s="52"/>
      <c r="K13" s="52"/>
    </row>
    <row r="14" spans="1:11" ht="14.25">
      <c r="A14" s="43" t="s">
        <v>23</v>
      </c>
      <c r="B14" s="43"/>
      <c r="C14" s="43"/>
      <c r="D14" s="43"/>
      <c r="E14" s="53">
        <v>76</v>
      </c>
      <c r="F14" s="52"/>
      <c r="G14" s="53">
        <v>124</v>
      </c>
      <c r="H14" s="52"/>
      <c r="I14" s="53">
        <f>+E14+115</f>
        <v>191</v>
      </c>
      <c r="J14" s="52"/>
      <c r="K14" s="53">
        <f>+G14+158</f>
        <v>282</v>
      </c>
    </row>
    <row r="15" spans="1:11" ht="14.25">
      <c r="A15" s="43"/>
      <c r="B15" s="43"/>
      <c r="C15" s="43"/>
      <c r="D15" s="43"/>
      <c r="E15" s="52"/>
      <c r="F15" s="52"/>
      <c r="G15" s="52"/>
      <c r="H15" s="52"/>
      <c r="I15" s="57"/>
      <c r="J15" s="52"/>
      <c r="K15" s="52"/>
    </row>
    <row r="16" spans="1:11" ht="14.25">
      <c r="A16" s="43" t="s">
        <v>24</v>
      </c>
      <c r="B16" s="43"/>
      <c r="C16" s="43"/>
      <c r="D16" s="43"/>
      <c r="E16" s="52">
        <f>+E14+E12+E10</f>
        <v>-1339</v>
      </c>
      <c r="F16" s="52"/>
      <c r="G16" s="52">
        <f>+G14+G12+G10</f>
        <v>-10</v>
      </c>
      <c r="H16" s="52"/>
      <c r="I16" s="57">
        <f>+I14+I12+I10</f>
        <v>-3888</v>
      </c>
      <c r="J16" s="52"/>
      <c r="K16" s="52">
        <f>+K14+K12+K10</f>
        <v>-2812</v>
      </c>
    </row>
    <row r="17" spans="1:11" ht="14.25">
      <c r="A17" s="43"/>
      <c r="B17" s="43"/>
      <c r="C17" s="43"/>
      <c r="D17" s="43"/>
      <c r="E17" s="52"/>
      <c r="F17" s="52"/>
      <c r="G17" s="52"/>
      <c r="H17" s="52"/>
      <c r="I17" s="57"/>
      <c r="J17" s="52"/>
      <c r="K17" s="52"/>
    </row>
    <row r="18" spans="1:11" ht="14.25">
      <c r="A18" s="43" t="s">
        <v>25</v>
      </c>
      <c r="B18" s="43"/>
      <c r="C18" s="43"/>
      <c r="D18" s="43"/>
      <c r="E18" s="52">
        <v>-200</v>
      </c>
      <c r="F18" s="52"/>
      <c r="G18" s="52">
        <v>-190</v>
      </c>
      <c r="H18" s="52"/>
      <c r="I18" s="57">
        <f>+E18-373</f>
        <v>-573</v>
      </c>
      <c r="J18" s="52"/>
      <c r="K18" s="52">
        <f>+G18-347</f>
        <v>-537</v>
      </c>
    </row>
    <row r="19" spans="1:11" ht="14.25">
      <c r="A19" s="43"/>
      <c r="B19" s="43"/>
      <c r="C19" s="43"/>
      <c r="D19" s="43"/>
      <c r="E19" s="52"/>
      <c r="F19" s="52"/>
      <c r="G19" s="52"/>
      <c r="H19" s="52"/>
      <c r="I19" s="57"/>
      <c r="J19" s="52"/>
      <c r="K19" s="52"/>
    </row>
    <row r="20" spans="1:11" ht="14.25">
      <c r="A20" s="43" t="s">
        <v>26</v>
      </c>
      <c r="B20" s="43"/>
      <c r="C20" s="43"/>
      <c r="D20" s="43"/>
      <c r="E20" s="54">
        <v>0</v>
      </c>
      <c r="F20" s="55"/>
      <c r="G20" s="54">
        <v>0</v>
      </c>
      <c r="H20" s="55"/>
      <c r="I20" s="53">
        <f>+E20+0</f>
        <v>0</v>
      </c>
      <c r="J20" s="55"/>
      <c r="K20" s="53">
        <f>+G20+0</f>
        <v>0</v>
      </c>
    </row>
    <row r="21" spans="1:11" ht="14.25">
      <c r="A21" s="43"/>
      <c r="B21" s="43"/>
      <c r="C21" s="43"/>
      <c r="D21" s="43"/>
      <c r="E21" s="55"/>
      <c r="F21" s="55"/>
      <c r="G21" s="55"/>
      <c r="H21" s="55"/>
      <c r="I21" s="55"/>
      <c r="J21" s="55"/>
      <c r="K21" s="55"/>
    </row>
    <row r="22" spans="1:11" ht="14.25">
      <c r="A22" s="43" t="s">
        <v>27</v>
      </c>
      <c r="B22" s="43"/>
      <c r="C22" s="43"/>
      <c r="D22" s="43"/>
      <c r="E22" s="52">
        <f>SUM(E16:E20)</f>
        <v>-1539</v>
      </c>
      <c r="F22" s="52"/>
      <c r="G22" s="52">
        <f>SUM(G16:G20)</f>
        <v>-200</v>
      </c>
      <c r="H22" s="52"/>
      <c r="I22" s="52">
        <f>SUM(I16:I20)</f>
        <v>-4461</v>
      </c>
      <c r="J22" s="52"/>
      <c r="K22" s="52">
        <f>SUM(K16:K20)</f>
        <v>-3349</v>
      </c>
    </row>
    <row r="23" spans="1:11" ht="14.25">
      <c r="A23" s="43" t="s">
        <v>28</v>
      </c>
      <c r="B23" s="43"/>
      <c r="C23" s="43"/>
      <c r="D23" s="43"/>
      <c r="E23" s="55"/>
      <c r="F23" s="55"/>
      <c r="G23" s="55"/>
      <c r="H23" s="55"/>
      <c r="I23" s="55"/>
      <c r="J23" s="55"/>
      <c r="K23" s="55"/>
    </row>
    <row r="24" spans="1:11" ht="14.25">
      <c r="A24" s="43"/>
      <c r="B24" s="43"/>
      <c r="C24" s="43"/>
      <c r="D24" s="43"/>
      <c r="E24" s="55"/>
      <c r="F24" s="55"/>
      <c r="G24" s="55"/>
      <c r="H24" s="55"/>
      <c r="I24" s="55"/>
      <c r="J24" s="55"/>
      <c r="K24" s="55"/>
    </row>
    <row r="25" spans="1:11" ht="14.25">
      <c r="A25" s="43" t="s">
        <v>29</v>
      </c>
      <c r="B25" s="43"/>
      <c r="C25" s="43"/>
      <c r="D25" s="43"/>
      <c r="E25" s="54">
        <v>0</v>
      </c>
      <c r="F25" s="55"/>
      <c r="G25" s="53">
        <v>0</v>
      </c>
      <c r="H25" s="55"/>
      <c r="I25" s="53">
        <f>+E25+0</f>
        <v>0</v>
      </c>
      <c r="J25" s="55"/>
      <c r="K25" s="53">
        <f>+G25+0</f>
        <v>0</v>
      </c>
    </row>
    <row r="26" spans="1:11" ht="14.25">
      <c r="A26" s="43"/>
      <c r="B26" s="43"/>
      <c r="C26" s="43"/>
      <c r="D26" s="43"/>
      <c r="E26" s="55"/>
      <c r="F26" s="55"/>
      <c r="G26" s="55"/>
      <c r="H26" s="55"/>
      <c r="I26" s="55"/>
      <c r="J26" s="55"/>
      <c r="K26" s="55"/>
    </row>
    <row r="27" spans="1:11" ht="14.25">
      <c r="A27" s="43" t="s">
        <v>27</v>
      </c>
      <c r="B27" s="43"/>
      <c r="C27" s="43"/>
      <c r="D27" s="43"/>
      <c r="E27" s="52">
        <f>+E22+E25</f>
        <v>-1539</v>
      </c>
      <c r="F27" s="52"/>
      <c r="G27" s="52">
        <f>+G22+G25</f>
        <v>-200</v>
      </c>
      <c r="H27" s="52"/>
      <c r="I27" s="52">
        <f>+I22+I25</f>
        <v>-4461</v>
      </c>
      <c r="J27" s="52"/>
      <c r="K27" s="52">
        <f>+K22+K25</f>
        <v>-3349</v>
      </c>
    </row>
    <row r="28" spans="1:11" ht="14.25">
      <c r="A28" s="43" t="s">
        <v>30</v>
      </c>
      <c r="B28" s="43"/>
      <c r="C28" s="43"/>
      <c r="D28" s="43"/>
      <c r="E28" s="55"/>
      <c r="F28" s="55"/>
      <c r="G28" s="55"/>
      <c r="H28" s="55"/>
      <c r="I28" s="55"/>
      <c r="J28" s="55"/>
      <c r="K28" s="55"/>
    </row>
    <row r="29" spans="1:11" ht="14.25">
      <c r="A29" s="43"/>
      <c r="B29" s="43"/>
      <c r="C29" s="43"/>
      <c r="D29" s="43"/>
      <c r="E29" s="55"/>
      <c r="F29" s="55"/>
      <c r="G29" s="55"/>
      <c r="H29" s="55"/>
      <c r="I29" s="55"/>
      <c r="J29" s="55"/>
      <c r="K29" s="55"/>
    </row>
    <row r="30" spans="1:11" ht="14.25">
      <c r="A30" s="43" t="s">
        <v>31</v>
      </c>
      <c r="B30" s="43"/>
      <c r="C30" s="43"/>
      <c r="D30" s="43"/>
      <c r="E30" s="53">
        <v>0</v>
      </c>
      <c r="F30" s="55"/>
      <c r="G30" s="54">
        <v>0</v>
      </c>
      <c r="H30" s="55"/>
      <c r="I30" s="53">
        <f>+E30+0</f>
        <v>0</v>
      </c>
      <c r="J30" s="55"/>
      <c r="K30" s="53">
        <f>+G30+23</f>
        <v>23</v>
      </c>
    </row>
    <row r="31" spans="1:11" ht="14.25">
      <c r="A31" s="43"/>
      <c r="B31" s="43"/>
      <c r="C31" s="43"/>
      <c r="D31" s="43"/>
      <c r="E31" s="55"/>
      <c r="F31" s="55"/>
      <c r="G31" s="55"/>
      <c r="H31" s="55"/>
      <c r="I31" s="55"/>
      <c r="J31" s="55"/>
      <c r="K31" s="55"/>
    </row>
    <row r="32" spans="1:11" ht="15" thickBot="1">
      <c r="A32" s="43" t="s">
        <v>45</v>
      </c>
      <c r="B32" s="43"/>
      <c r="C32" s="43"/>
      <c r="D32" s="43"/>
      <c r="E32" s="56">
        <f>+E30+E27</f>
        <v>-1539</v>
      </c>
      <c r="F32" s="57"/>
      <c r="G32" s="56">
        <f>+G30+G27</f>
        <v>-200</v>
      </c>
      <c r="H32" s="57"/>
      <c r="I32" s="56">
        <f>+I30+I27</f>
        <v>-4461</v>
      </c>
      <c r="J32" s="57"/>
      <c r="K32" s="56">
        <f>+K30+K27</f>
        <v>-3326</v>
      </c>
    </row>
    <row r="33" spans="1:11" ht="15" thickTop="1">
      <c r="A33" s="43"/>
      <c r="B33" s="43"/>
      <c r="C33" s="43"/>
      <c r="D33" s="43"/>
      <c r="E33" s="55"/>
      <c r="F33" s="58"/>
      <c r="G33" s="55"/>
      <c r="H33" s="58"/>
      <c r="I33" s="55"/>
      <c r="J33" s="58"/>
      <c r="K33" s="55"/>
    </row>
    <row r="34" spans="1:11" ht="14.25">
      <c r="A34" s="43"/>
      <c r="B34" s="43"/>
      <c r="C34" s="43"/>
      <c r="D34" s="43"/>
      <c r="E34" s="55"/>
      <c r="F34" s="55"/>
      <c r="G34" s="55"/>
      <c r="H34" s="55"/>
      <c r="I34" s="55"/>
      <c r="J34" s="55"/>
      <c r="K34" s="55"/>
    </row>
    <row r="35" spans="1:11" ht="14.25">
      <c r="A35" s="43" t="s">
        <v>32</v>
      </c>
      <c r="B35" s="43"/>
      <c r="C35" s="43"/>
      <c r="D35" s="43"/>
      <c r="E35" s="55" t="s">
        <v>15</v>
      </c>
      <c r="F35" s="55"/>
      <c r="G35" s="55"/>
      <c r="H35" s="55"/>
      <c r="I35" s="55" t="s">
        <v>15</v>
      </c>
      <c r="J35" s="55"/>
      <c r="K35" s="55"/>
    </row>
    <row r="36" spans="1:11" ht="14.25">
      <c r="A36" s="43" t="s">
        <v>33</v>
      </c>
      <c r="B36" s="43"/>
      <c r="C36" s="43"/>
      <c r="D36" s="43"/>
      <c r="E36" s="68">
        <f>+notes!F186</f>
        <v>-5.66746455533051</v>
      </c>
      <c r="F36" s="52"/>
      <c r="G36" s="68">
        <f>+notes!H186</f>
        <v>-1.000050002500125</v>
      </c>
      <c r="H36" s="52"/>
      <c r="I36" s="68">
        <f>+notes!J186</f>
        <v>-18.300787659993436</v>
      </c>
      <c r="J36" s="52"/>
      <c r="K36" s="68">
        <f>+notes!L186</f>
        <v>-16.63083154157708</v>
      </c>
    </row>
    <row r="37" spans="1:11" ht="14.25">
      <c r="A37" s="43" t="s">
        <v>34</v>
      </c>
      <c r="B37" s="43"/>
      <c r="C37" s="43"/>
      <c r="D37" s="43"/>
      <c r="E37" s="79" t="s">
        <v>229</v>
      </c>
      <c r="F37" s="45"/>
      <c r="G37" s="79" t="s">
        <v>229</v>
      </c>
      <c r="H37" s="45"/>
      <c r="I37" s="79" t="s">
        <v>229</v>
      </c>
      <c r="J37" s="45"/>
      <c r="K37" s="79" t="s">
        <v>229</v>
      </c>
    </row>
    <row r="38" spans="1:11" ht="14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4.25">
      <c r="A40" s="43" t="s">
        <v>180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2" spans="1:4" ht="12.75">
      <c r="A42" s="10" t="s">
        <v>138</v>
      </c>
      <c r="B42" s="10"/>
      <c r="C42" s="10"/>
      <c r="D42" s="10"/>
    </row>
    <row r="43" spans="1:4" ht="12.75">
      <c r="A43" s="10" t="s">
        <v>185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21" sqref="A21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9"/>
    </row>
    <row r="2" spans="1:4" ht="15">
      <c r="A2" s="11" t="s">
        <v>256</v>
      </c>
      <c r="B2" s="4"/>
      <c r="C2" s="4"/>
      <c r="D2" s="4"/>
    </row>
    <row r="3" spans="1:4" ht="15.75">
      <c r="A3" s="3" t="s">
        <v>121</v>
      </c>
      <c r="B3" s="3"/>
      <c r="C3" s="3"/>
      <c r="D3" s="3"/>
    </row>
    <row r="6" spans="5:13" ht="15">
      <c r="E6" s="80" t="s">
        <v>38</v>
      </c>
      <c r="F6" s="80"/>
      <c r="G6" s="80"/>
      <c r="H6" s="80"/>
      <c r="I6" s="80"/>
      <c r="J6" s="11"/>
      <c r="K6" s="70" t="s">
        <v>39</v>
      </c>
      <c r="L6" s="71"/>
      <c r="M6" s="71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181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11" t="s">
        <v>257</v>
      </c>
      <c r="B13" s="11"/>
      <c r="C13" s="11"/>
      <c r="D13" s="11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14" t="s">
        <v>258</v>
      </c>
      <c r="B14" s="14"/>
      <c r="C14" s="14"/>
      <c r="D14" s="14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4.25">
      <c r="A15" s="4"/>
      <c r="B15" s="4"/>
      <c r="C15" s="4"/>
      <c r="D15" s="4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4" t="s">
        <v>186</v>
      </c>
      <c r="B16" s="4"/>
      <c r="C16" s="4"/>
      <c r="D16" s="4"/>
      <c r="E16" s="41">
        <v>19999</v>
      </c>
      <c r="F16" s="41"/>
      <c r="G16" s="41">
        <v>6460</v>
      </c>
      <c r="H16" s="30"/>
      <c r="I16" s="30">
        <v>0</v>
      </c>
      <c r="J16" s="30"/>
      <c r="K16" s="41">
        <v>-11906</v>
      </c>
      <c r="L16" s="41"/>
      <c r="M16" s="41">
        <f>SUM(E16:K16)</f>
        <v>14553</v>
      </c>
    </row>
    <row r="17" spans="1:13" ht="14.25">
      <c r="A17" s="4"/>
      <c r="B17" s="4"/>
      <c r="C17" s="4"/>
      <c r="D17" s="4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4" t="s">
        <v>210</v>
      </c>
      <c r="B18" s="4"/>
      <c r="C18" s="4"/>
      <c r="D18" s="4"/>
      <c r="E18" s="30">
        <v>7156</v>
      </c>
      <c r="F18" s="30"/>
      <c r="G18" s="30">
        <v>1747</v>
      </c>
      <c r="H18" s="30"/>
      <c r="I18" s="30">
        <v>0</v>
      </c>
      <c r="J18" s="30"/>
      <c r="K18" s="30">
        <v>0</v>
      </c>
      <c r="L18" s="30"/>
      <c r="M18" s="41">
        <f>SUM(E18:K18)</f>
        <v>8903</v>
      </c>
    </row>
    <row r="19" spans="1:13" ht="14.25">
      <c r="A19" s="4"/>
      <c r="B19" s="4"/>
      <c r="C19" s="4"/>
      <c r="D19" s="4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4.25">
      <c r="A20" s="4" t="s">
        <v>45</v>
      </c>
      <c r="B20" s="4"/>
      <c r="C20" s="4"/>
      <c r="D20" s="4"/>
      <c r="E20" s="30">
        <v>0</v>
      </c>
      <c r="F20" s="30"/>
      <c r="G20" s="30">
        <v>0</v>
      </c>
      <c r="H20" s="30"/>
      <c r="I20" s="30">
        <v>0</v>
      </c>
      <c r="J20" s="30"/>
      <c r="K20" s="41">
        <f>+'P&amp;L'!I32</f>
        <v>-4461</v>
      </c>
      <c r="L20" s="30"/>
      <c r="M20" s="41">
        <f>SUM(E20:K20)</f>
        <v>-4461</v>
      </c>
    </row>
    <row r="21" spans="1:13" ht="14.25">
      <c r="A21" s="4"/>
      <c r="B21" s="4"/>
      <c r="C21" s="4"/>
      <c r="D21" s="4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4.25">
      <c r="A22" s="4" t="s">
        <v>187</v>
      </c>
      <c r="B22" s="4"/>
      <c r="C22" s="4"/>
      <c r="D22" s="4"/>
      <c r="E22" s="30"/>
      <c r="F22" s="30"/>
      <c r="G22" s="30"/>
      <c r="H22" s="30"/>
      <c r="I22" s="30" t="s">
        <v>15</v>
      </c>
      <c r="J22" s="30"/>
      <c r="K22" s="30"/>
      <c r="L22" s="30"/>
      <c r="M22" s="30"/>
    </row>
    <row r="23" spans="1:13" ht="14.25">
      <c r="A23" s="4" t="s">
        <v>259</v>
      </c>
      <c r="B23" s="4"/>
      <c r="C23" s="4"/>
      <c r="D23" s="4"/>
      <c r="E23" s="30">
        <v>0</v>
      </c>
      <c r="F23" s="30"/>
      <c r="G23" s="30">
        <v>0</v>
      </c>
      <c r="H23" s="30"/>
      <c r="I23" s="30">
        <v>0</v>
      </c>
      <c r="J23" s="30"/>
      <c r="K23" s="30">
        <v>0</v>
      </c>
      <c r="L23" s="30"/>
      <c r="M23" s="41">
        <f>SUM(E23:K23)</f>
        <v>0</v>
      </c>
    </row>
    <row r="24" spans="1:13" ht="14.25">
      <c r="A24" s="4"/>
      <c r="B24" s="4"/>
      <c r="C24" s="4"/>
      <c r="D24" s="4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4.25">
      <c r="A25" s="4" t="s">
        <v>260</v>
      </c>
      <c r="B25" s="4"/>
      <c r="C25" s="4"/>
      <c r="D25" s="4"/>
      <c r="E25" s="59">
        <f>SUM(E16:E24)</f>
        <v>27155</v>
      </c>
      <c r="F25" s="41"/>
      <c r="G25" s="59">
        <f>SUM(G16:G24)</f>
        <v>8207</v>
      </c>
      <c r="H25" s="30"/>
      <c r="I25" s="59">
        <f>SUM(I16:I24)</f>
        <v>0</v>
      </c>
      <c r="J25" s="30"/>
      <c r="K25" s="59">
        <f>SUM(K16:K24)</f>
        <v>-16367</v>
      </c>
      <c r="L25" s="41"/>
      <c r="M25" s="59">
        <f>SUM(M16:M24)</f>
        <v>18995</v>
      </c>
    </row>
    <row r="26" spans="1:13" ht="14.25">
      <c r="A26" s="4"/>
      <c r="B26" s="4"/>
      <c r="C26" s="4"/>
      <c r="D26" s="4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4.25">
      <c r="A27" s="4"/>
      <c r="B27" s="4"/>
      <c r="C27" s="4"/>
      <c r="D27" s="4"/>
      <c r="E27" s="30"/>
      <c r="F27" s="30"/>
      <c r="G27" s="30"/>
      <c r="H27" s="30"/>
      <c r="I27" s="30"/>
      <c r="J27" s="30"/>
      <c r="K27" s="30"/>
      <c r="L27" s="30"/>
      <c r="M27" s="30"/>
    </row>
    <row r="29" spans="1:4" ht="14.25">
      <c r="A29" s="15" t="s">
        <v>46</v>
      </c>
      <c r="B29" s="15"/>
      <c r="C29" s="15"/>
      <c r="D29" s="15"/>
    </row>
    <row r="30" spans="1:4" ht="14.25">
      <c r="A30" s="15" t="s">
        <v>188</v>
      </c>
      <c r="B30" s="15"/>
      <c r="C30" s="15"/>
      <c r="D30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H24" sqref="H24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9"/>
    </row>
    <row r="2" spans="1:3" ht="14.25">
      <c r="A2" s="4" t="s">
        <v>1</v>
      </c>
      <c r="B2" s="4"/>
      <c r="C2" s="4"/>
    </row>
    <row r="3" spans="1:3" ht="15.75">
      <c r="A3" s="2" t="s">
        <v>122</v>
      </c>
      <c r="B3" s="2"/>
      <c r="C3" s="2"/>
    </row>
    <row r="4" spans="1:3" ht="15.75">
      <c r="A4" s="2" t="s">
        <v>15</v>
      </c>
      <c r="B4" s="2"/>
      <c r="C4" s="2"/>
    </row>
    <row r="5" spans="8:10" ht="15">
      <c r="H5" s="12" t="s">
        <v>261</v>
      </c>
      <c r="J5" s="12" t="s">
        <v>261</v>
      </c>
    </row>
    <row r="6" spans="1:10" ht="15">
      <c r="A6" s="4"/>
      <c r="B6" s="4"/>
      <c r="C6" s="4"/>
      <c r="D6" s="4"/>
      <c r="H6" s="18" t="s">
        <v>123</v>
      </c>
      <c r="J6" s="18" t="s">
        <v>123</v>
      </c>
    </row>
    <row r="7" spans="1:10" ht="15">
      <c r="A7" s="4"/>
      <c r="B7" s="4"/>
      <c r="C7" s="4"/>
      <c r="D7" s="4"/>
      <c r="H7" s="27" t="s">
        <v>253</v>
      </c>
      <c r="J7" s="27" t="s">
        <v>255</v>
      </c>
    </row>
    <row r="8" spans="1:10" ht="15">
      <c r="A8" s="4"/>
      <c r="B8" s="4"/>
      <c r="C8" s="4"/>
      <c r="D8" s="4"/>
      <c r="H8" s="12" t="s">
        <v>6</v>
      </c>
      <c r="J8" s="12" t="s">
        <v>6</v>
      </c>
    </row>
    <row r="9" spans="1:7" ht="12.75">
      <c r="A9" s="13" t="s">
        <v>152</v>
      </c>
      <c r="G9" s="29"/>
    </row>
    <row r="10" spans="7:10" ht="12.75">
      <c r="G10" s="29"/>
      <c r="H10" s="60"/>
      <c r="J10" s="60"/>
    </row>
    <row r="11" spans="1:10" ht="12.75">
      <c r="A11" s="13" t="s">
        <v>47</v>
      </c>
      <c r="H11" s="61">
        <f>+'P&amp;L'!I22</f>
        <v>-4461</v>
      </c>
      <c r="J11" s="61">
        <f>+'P&amp;L'!K22</f>
        <v>-3349</v>
      </c>
    </row>
    <row r="12" spans="1:10" ht="12.75">
      <c r="A12" t="s">
        <v>153</v>
      </c>
      <c r="H12" s="61"/>
      <c r="J12" s="61"/>
    </row>
    <row r="13" spans="2:10" ht="12.75">
      <c r="B13" t="s">
        <v>154</v>
      </c>
      <c r="H13" s="61">
        <v>6</v>
      </c>
      <c r="J13" s="61">
        <v>6</v>
      </c>
    </row>
    <row r="14" spans="2:10" ht="12.75">
      <c r="B14" t="s">
        <v>155</v>
      </c>
      <c r="H14" s="61">
        <v>1208</v>
      </c>
      <c r="J14" s="61">
        <v>1140</v>
      </c>
    </row>
    <row r="15" spans="2:10" ht="12.75">
      <c r="B15" t="s">
        <v>136</v>
      </c>
      <c r="H15" s="61">
        <v>63</v>
      </c>
      <c r="J15" s="61">
        <v>63</v>
      </c>
    </row>
    <row r="16" spans="2:10" ht="12.75">
      <c r="B16" t="s">
        <v>223</v>
      </c>
      <c r="H16" s="61">
        <v>-6</v>
      </c>
      <c r="J16" s="61">
        <v>-13</v>
      </c>
    </row>
    <row r="17" spans="2:10" ht="12.75">
      <c r="B17" t="s">
        <v>156</v>
      </c>
      <c r="H17" s="61">
        <v>540</v>
      </c>
      <c r="J17" s="61">
        <v>491</v>
      </c>
    </row>
    <row r="18" spans="2:10" ht="12.75">
      <c r="B18" t="s">
        <v>182</v>
      </c>
      <c r="H18" s="62">
        <v>-11</v>
      </c>
      <c r="J18" s="62">
        <v>-4</v>
      </c>
    </row>
    <row r="19" spans="1:10" ht="12.75">
      <c r="A19" s="13" t="s">
        <v>48</v>
      </c>
      <c r="H19" s="61">
        <f>SUM(H11:H18)</f>
        <v>-2661</v>
      </c>
      <c r="J19" s="61">
        <f>SUM(J11:J18)</f>
        <v>-1666</v>
      </c>
    </row>
    <row r="20" spans="1:10" ht="12.75">
      <c r="A20" s="16" t="s">
        <v>276</v>
      </c>
      <c r="H20" s="61">
        <v>7</v>
      </c>
      <c r="J20" s="61">
        <v>2128</v>
      </c>
    </row>
    <row r="21" spans="1:10" ht="12.75">
      <c r="A21" t="s">
        <v>168</v>
      </c>
      <c r="H21" s="61">
        <v>479</v>
      </c>
      <c r="J21" s="61">
        <v>3101</v>
      </c>
    </row>
    <row r="22" spans="1:10" ht="12.75">
      <c r="A22" t="s">
        <v>169</v>
      </c>
      <c r="H22" s="61">
        <v>703</v>
      </c>
      <c r="J22" s="61">
        <v>843</v>
      </c>
    </row>
    <row r="23" spans="1:10" ht="12.75">
      <c r="A23" t="s">
        <v>170</v>
      </c>
      <c r="H23" s="61">
        <v>-1245</v>
      </c>
      <c r="J23" s="61">
        <v>-4389</v>
      </c>
    </row>
    <row r="24" spans="1:10" ht="12.75">
      <c r="A24" t="s">
        <v>245</v>
      </c>
      <c r="H24" s="61">
        <v>-154</v>
      </c>
      <c r="J24" s="61">
        <v>611</v>
      </c>
    </row>
    <row r="25" spans="1:10" ht="12.75">
      <c r="A25" t="s">
        <v>202</v>
      </c>
      <c r="H25" s="62">
        <v>41</v>
      </c>
      <c r="J25" s="62">
        <v>79</v>
      </c>
    </row>
    <row r="26" spans="1:10" ht="12.75">
      <c r="A26" s="13" t="s">
        <v>248</v>
      </c>
      <c r="H26" s="61">
        <f>SUM(H19:H25)</f>
        <v>-2830</v>
      </c>
      <c r="J26" s="61">
        <f>SUM(J19:J25)</f>
        <v>707</v>
      </c>
    </row>
    <row r="27" spans="1:10" ht="12.75">
      <c r="A27" s="16" t="s">
        <v>264</v>
      </c>
      <c r="H27" s="61">
        <v>-63</v>
      </c>
      <c r="J27" s="61">
        <v>0</v>
      </c>
    </row>
    <row r="28" spans="1:10" ht="12.75">
      <c r="A28" t="s">
        <v>50</v>
      </c>
      <c r="H28" s="62">
        <v>-374</v>
      </c>
      <c r="J28" s="62">
        <v>-394</v>
      </c>
    </row>
    <row r="29" spans="1:10" ht="12.75">
      <c r="A29" s="13" t="s">
        <v>249</v>
      </c>
      <c r="H29" s="61">
        <f>SUM(H26:H28)</f>
        <v>-3267</v>
      </c>
      <c r="J29" s="61">
        <f>SUM(J26:J28)</f>
        <v>313</v>
      </c>
    </row>
    <row r="30" spans="8:10" ht="12.75">
      <c r="H30" s="61"/>
      <c r="J30" s="61"/>
    </row>
    <row r="31" spans="1:10" ht="12.75">
      <c r="A31" s="13" t="s">
        <v>157</v>
      </c>
      <c r="H31" s="61"/>
      <c r="J31" s="61"/>
    </row>
    <row r="32" spans="1:10" ht="12.75">
      <c r="A32" t="s">
        <v>225</v>
      </c>
      <c r="H32" s="63">
        <v>8903</v>
      </c>
      <c r="J32" s="63">
        <v>0</v>
      </c>
    </row>
    <row r="33" spans="1:10" ht="12.75">
      <c r="A33" t="s">
        <v>158</v>
      </c>
      <c r="H33" s="64">
        <v>-7561</v>
      </c>
      <c r="J33" s="64">
        <v>-1067</v>
      </c>
    </row>
    <row r="34" spans="1:10" ht="12.75">
      <c r="A34" t="s">
        <v>224</v>
      </c>
      <c r="H34" s="64">
        <v>93</v>
      </c>
      <c r="J34" s="64">
        <v>13</v>
      </c>
    </row>
    <row r="35" spans="1:10" ht="12.75">
      <c r="A35" t="s">
        <v>49</v>
      </c>
      <c r="H35" s="65">
        <v>11</v>
      </c>
      <c r="J35" s="65">
        <v>4</v>
      </c>
    </row>
    <row r="36" spans="1:10" ht="12.75">
      <c r="A36" s="13" t="s">
        <v>250</v>
      </c>
      <c r="H36" s="61">
        <f>SUM(H32:H35)</f>
        <v>1446</v>
      </c>
      <c r="J36" s="61">
        <f>SUM(J32:J35)</f>
        <v>-1050</v>
      </c>
    </row>
    <row r="37" spans="8:10" ht="12.75">
      <c r="H37" s="61"/>
      <c r="J37" s="61"/>
    </row>
    <row r="38" spans="1:10" ht="12.75">
      <c r="A38" s="13" t="s">
        <v>159</v>
      </c>
      <c r="H38" s="61"/>
      <c r="J38" s="61"/>
    </row>
    <row r="39" spans="1:10" ht="12.75">
      <c r="A39" t="s">
        <v>160</v>
      </c>
      <c r="H39" s="63">
        <v>2994</v>
      </c>
      <c r="J39" s="63">
        <v>1929</v>
      </c>
    </row>
    <row r="40" spans="1:10" ht="12.75">
      <c r="A40" t="s">
        <v>161</v>
      </c>
      <c r="H40" s="64">
        <v>-2644</v>
      </c>
      <c r="J40" s="64">
        <v>-2893</v>
      </c>
    </row>
    <row r="41" spans="1:10" ht="12.75">
      <c r="A41" t="s">
        <v>266</v>
      </c>
      <c r="H41" s="64">
        <v>3292</v>
      </c>
      <c r="J41" s="64">
        <v>0</v>
      </c>
    </row>
    <row r="42" spans="1:10" ht="12.75">
      <c r="A42" t="s">
        <v>267</v>
      </c>
      <c r="H42" s="64">
        <v>-10</v>
      </c>
      <c r="J42" s="64">
        <v>0</v>
      </c>
    </row>
    <row r="43" spans="1:10" ht="12.75">
      <c r="A43" t="s">
        <v>226</v>
      </c>
      <c r="H43" s="64">
        <v>1710</v>
      </c>
      <c r="J43" s="64">
        <v>0</v>
      </c>
    </row>
    <row r="44" spans="1:10" ht="12.75">
      <c r="A44" t="s">
        <v>162</v>
      </c>
      <c r="H44" s="64">
        <v>-573</v>
      </c>
      <c r="J44" s="64">
        <v>-236</v>
      </c>
    </row>
    <row r="45" spans="1:10" ht="12.75">
      <c r="A45" t="s">
        <v>246</v>
      </c>
      <c r="H45" s="64">
        <v>0</v>
      </c>
      <c r="J45" s="64">
        <v>61</v>
      </c>
    </row>
    <row r="46" spans="1:10" ht="12.75">
      <c r="A46" t="s">
        <v>163</v>
      </c>
      <c r="H46" s="64">
        <v>-13</v>
      </c>
      <c r="J46" s="64">
        <v>-45</v>
      </c>
    </row>
    <row r="47" spans="1:10" ht="12.75">
      <c r="A47" t="s">
        <v>50</v>
      </c>
      <c r="H47" s="65">
        <v>-166</v>
      </c>
      <c r="J47" s="65">
        <v>-97</v>
      </c>
    </row>
    <row r="48" spans="1:10" ht="12.75">
      <c r="A48" s="13" t="s">
        <v>251</v>
      </c>
      <c r="H48" s="61">
        <f>SUM(H39:H47)</f>
        <v>4590</v>
      </c>
      <c r="J48" s="61">
        <f>SUM(J39:J47)</f>
        <v>-1281</v>
      </c>
    </row>
    <row r="49" spans="8:10" ht="12.75">
      <c r="H49" s="62"/>
      <c r="J49" s="62"/>
    </row>
    <row r="50" spans="1:10" ht="12.75">
      <c r="A50" s="13" t="s">
        <v>247</v>
      </c>
      <c r="H50" s="61">
        <f>+H48+H36+H29</f>
        <v>2769</v>
      </c>
      <c r="J50" s="61">
        <f>+J48+J36+J29</f>
        <v>-2018</v>
      </c>
    </row>
    <row r="51" spans="1:10" ht="12.75">
      <c r="A51" s="13"/>
      <c r="H51" s="61"/>
      <c r="J51" s="61"/>
    </row>
    <row r="52" spans="1:10" ht="12.75">
      <c r="A52" s="13" t="s">
        <v>244</v>
      </c>
      <c r="H52" s="61">
        <v>-6202</v>
      </c>
      <c r="J52" s="61">
        <v>-4138</v>
      </c>
    </row>
    <row r="53" spans="1:10" ht="12.75">
      <c r="A53" s="13"/>
      <c r="H53" s="61"/>
      <c r="J53" s="61"/>
    </row>
    <row r="54" spans="1:10" ht="13.5" thickBot="1">
      <c r="A54" s="13" t="s">
        <v>262</v>
      </c>
      <c r="H54" s="66">
        <f>SUM(H50:H53)</f>
        <v>-3433</v>
      </c>
      <c r="J54" s="66">
        <f>SUM(J50:J53)</f>
        <v>-6156</v>
      </c>
    </row>
    <row r="55" spans="8:10" ht="13.5" thickTop="1">
      <c r="H55" s="61"/>
      <c r="J55" s="61"/>
    </row>
    <row r="56" spans="1:10" ht="12.75">
      <c r="A56" s="13" t="s">
        <v>164</v>
      </c>
      <c r="H56" s="61"/>
      <c r="J56" s="61"/>
    </row>
    <row r="57" spans="8:10" ht="12.75">
      <c r="H57" s="61"/>
      <c r="J57" s="61"/>
    </row>
    <row r="58" spans="2:10" ht="12.75">
      <c r="B58" t="s">
        <v>203</v>
      </c>
      <c r="H58" s="61">
        <f>+'BS'!D19</f>
        <v>162</v>
      </c>
      <c r="J58" s="61">
        <v>300</v>
      </c>
    </row>
    <row r="59" spans="2:10" ht="12.75">
      <c r="B59" t="s">
        <v>11</v>
      </c>
      <c r="H59" s="61">
        <f>+'BS'!D20</f>
        <v>896</v>
      </c>
      <c r="J59" s="61">
        <v>355</v>
      </c>
    </row>
    <row r="60" spans="2:10" ht="12.75">
      <c r="B60" t="s">
        <v>51</v>
      </c>
      <c r="H60" s="61">
        <f>-notes!J153</f>
        <v>-4491</v>
      </c>
      <c r="J60" s="61">
        <v>-6811</v>
      </c>
    </row>
    <row r="61" spans="8:10" ht="13.5" thickBot="1">
      <c r="H61" s="66">
        <f>SUM(H58:H60)</f>
        <v>-3433</v>
      </c>
      <c r="J61" s="66">
        <f>SUM(J58:J60)</f>
        <v>-6156</v>
      </c>
    </row>
    <row r="62" spans="8:10" ht="13.5" thickTop="1">
      <c r="H62" s="61"/>
      <c r="J62" s="61"/>
    </row>
    <row r="63" spans="5:8" ht="14.25">
      <c r="E63" s="7"/>
      <c r="H63" s="60"/>
    </row>
    <row r="64" spans="5:8" ht="14.25">
      <c r="E64" s="7"/>
      <c r="H64" s="60"/>
    </row>
    <row r="65" spans="5:8" ht="12.75">
      <c r="E65" s="5"/>
      <c r="H65" s="60"/>
    </row>
  </sheetData>
  <printOptions/>
  <pageMargins left="0.75" right="0.75" top="0.55" bottom="0.63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8"/>
  <sheetViews>
    <sheetView workbookViewId="0" topLeftCell="A1">
      <selection activeCell="A198" sqref="A198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69"/>
    </row>
    <row r="3" spans="1:12" ht="15">
      <c r="A3" s="20" t="s">
        <v>263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1" t="s">
        <v>53</v>
      </c>
      <c r="B7" s="11" t="s">
        <v>54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192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197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198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199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143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144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189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21" t="s">
        <v>55</v>
      </c>
      <c r="B18" s="11" t="s">
        <v>56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22" t="s">
        <v>145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22" t="s">
        <v>57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21" t="s">
        <v>58</v>
      </c>
      <c r="B23" s="11" t="s">
        <v>59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22" t="s">
        <v>60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4" t="s">
        <v>125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21" t="s">
        <v>61</v>
      </c>
      <c r="B28" s="11" t="s">
        <v>174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/>
      <c r="B29" s="4" t="s">
        <v>62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4"/>
      <c r="B30" s="4" t="s">
        <v>140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4"/>
      <c r="B31" s="4" t="s">
        <v>141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21" t="s">
        <v>63</v>
      </c>
      <c r="B34" s="11" t="s">
        <v>64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25">
      <c r="A35" s="4"/>
      <c r="B35" s="4" t="s">
        <v>165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4" t="s">
        <v>166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77" t="s">
        <v>65</v>
      </c>
      <c r="B39" s="72" t="s">
        <v>66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22" t="s">
        <v>67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2" t="s">
        <v>205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23" t="s">
        <v>206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4"/>
      <c r="B43" s="22" t="s">
        <v>207</v>
      </c>
      <c r="C43" s="21" t="s">
        <v>209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23"/>
      <c r="C44" s="4" t="s">
        <v>242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22" t="s">
        <v>208</v>
      </c>
      <c r="C45" s="21" t="s">
        <v>222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23"/>
      <c r="C46" s="4" t="s">
        <v>227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4"/>
      <c r="B47" s="23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21" t="s">
        <v>68</v>
      </c>
      <c r="B49" s="11" t="s">
        <v>69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22" t="s">
        <v>124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 t="s">
        <v>15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21" t="s">
        <v>70</v>
      </c>
      <c r="B53" s="11" t="s">
        <v>71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>
      <c r="A54" s="4"/>
      <c r="B54" s="22" t="s">
        <v>193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 t="s">
        <v>194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/>
      <c r="B56" s="4" t="s">
        <v>195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 t="s">
        <v>196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21" t="s">
        <v>72</v>
      </c>
      <c r="B60" s="11" t="s">
        <v>73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>
      <c r="A61" s="4"/>
      <c r="B61" s="4" t="s">
        <v>146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>
      <c r="A62" s="4"/>
      <c r="B62" s="4" t="s">
        <v>147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21" t="s">
        <v>74</v>
      </c>
      <c r="B65" s="11" t="s">
        <v>75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22" t="s">
        <v>148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4"/>
      <c r="B67" s="22" t="s">
        <v>175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4" t="s">
        <v>176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21" t="s">
        <v>76</v>
      </c>
      <c r="B71" s="11" t="s">
        <v>77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4.25">
      <c r="A72" s="4"/>
      <c r="B72" s="22" t="s">
        <v>190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4.25">
      <c r="A73" s="4"/>
      <c r="B73" s="22" t="s">
        <v>191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77" t="s">
        <v>78</v>
      </c>
      <c r="B76" s="11" t="s">
        <v>79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4.25">
      <c r="A77" s="4"/>
      <c r="B77" s="22" t="s">
        <v>268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4.25">
      <c r="A78" s="4"/>
      <c r="B78" s="4" t="s">
        <v>228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21" t="s">
        <v>80</v>
      </c>
      <c r="B81" s="11" t="s">
        <v>81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4.25">
      <c r="A82" s="4"/>
      <c r="B82" s="4" t="s">
        <v>274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4.25">
      <c r="A83" s="4"/>
      <c r="B83" s="22" t="s">
        <v>278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4.25">
      <c r="A84" s="4"/>
      <c r="B84" s="22" t="s">
        <v>279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21" t="s">
        <v>82</v>
      </c>
      <c r="B87" s="11" t="s">
        <v>201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4.25">
      <c r="A88" s="4"/>
      <c r="B88" s="4" t="s">
        <v>269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4.25">
      <c r="A89" s="4"/>
      <c r="B89" s="22" t="s">
        <v>277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4.25">
      <c r="A90" s="4"/>
      <c r="B90" s="4" t="s">
        <v>273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21" t="s">
        <v>83</v>
      </c>
      <c r="B93" s="11" t="s">
        <v>84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4.25">
      <c r="A94" s="4"/>
      <c r="B94" s="22" t="s">
        <v>173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4.25">
      <c r="A95" s="4"/>
      <c r="B95" s="23" t="s">
        <v>270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>
      <c r="A96" s="4"/>
      <c r="B96" s="22" t="s">
        <v>275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2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4.25">
      <c r="A98" s="4"/>
      <c r="B98" s="22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21" t="s">
        <v>85</v>
      </c>
      <c r="B99" s="11" t="s">
        <v>86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4.25">
      <c r="A100" s="4"/>
      <c r="B100" s="22" t="s">
        <v>87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4.25">
      <c r="A101" s="4"/>
      <c r="B101" s="22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4.25">
      <c r="A102" s="4"/>
      <c r="B102" s="22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21" t="s">
        <v>88</v>
      </c>
      <c r="B103" s="11" t="s">
        <v>29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4.25">
      <c r="A104" s="4"/>
      <c r="B104" s="22" t="s">
        <v>89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1" ht="14.25">
      <c r="A105" s="4"/>
      <c r="B105" s="22"/>
      <c r="C105" s="4"/>
      <c r="D105" s="4"/>
      <c r="E105" s="4"/>
      <c r="F105" s="4"/>
      <c r="G105" s="4"/>
      <c r="H105" s="9" t="s">
        <v>90</v>
      </c>
      <c r="I105" s="9"/>
      <c r="J105" s="9" t="s">
        <v>91</v>
      </c>
      <c r="K105" s="9"/>
    </row>
    <row r="106" spans="1:11" ht="14.25">
      <c r="A106" s="4"/>
      <c r="B106" s="22"/>
      <c r="C106" s="4"/>
      <c r="D106" s="4"/>
      <c r="E106" s="4"/>
      <c r="F106" s="4"/>
      <c r="G106" s="4"/>
      <c r="H106" s="9" t="s">
        <v>17</v>
      </c>
      <c r="I106" s="9"/>
      <c r="J106" s="9" t="s">
        <v>92</v>
      </c>
      <c r="K106" s="9"/>
    </row>
    <row r="107" spans="1:11" ht="14.25">
      <c r="A107" s="4"/>
      <c r="B107" s="4" t="s">
        <v>15</v>
      </c>
      <c r="C107" s="4"/>
      <c r="D107" s="4"/>
      <c r="E107" s="4"/>
      <c r="F107" s="4"/>
      <c r="G107" s="4"/>
      <c r="H107" s="28" t="s">
        <v>253</v>
      </c>
      <c r="I107" s="28"/>
      <c r="J107" s="28" t="str">
        <f>+H107</f>
        <v>30/09/2004</v>
      </c>
      <c r="K107" s="9"/>
    </row>
    <row r="108" spans="1:11" ht="14.25">
      <c r="A108" s="4"/>
      <c r="B108" s="4" t="s">
        <v>15</v>
      </c>
      <c r="C108" s="4"/>
      <c r="D108" s="4"/>
      <c r="E108" s="4"/>
      <c r="F108" s="4"/>
      <c r="G108" s="4"/>
      <c r="H108" s="9" t="s">
        <v>6</v>
      </c>
      <c r="I108" s="9"/>
      <c r="J108" s="9" t="s">
        <v>6</v>
      </c>
      <c r="K108" s="9"/>
    </row>
    <row r="109" spans="1:11" ht="14.25">
      <c r="A109" s="4"/>
      <c r="B109" s="4"/>
      <c r="C109" s="15" t="s">
        <v>93</v>
      </c>
      <c r="D109" s="4"/>
      <c r="E109" s="4"/>
      <c r="F109" s="4"/>
      <c r="G109" s="4"/>
      <c r="H109" s="24">
        <v>0</v>
      </c>
      <c r="I109" s="24"/>
      <c r="J109" s="24">
        <v>0</v>
      </c>
      <c r="K109" s="24"/>
    </row>
    <row r="110" spans="1:11" ht="14.25">
      <c r="A110" s="4"/>
      <c r="B110" s="4"/>
      <c r="C110" s="15" t="s">
        <v>94</v>
      </c>
      <c r="D110" s="4"/>
      <c r="E110" s="4"/>
      <c r="F110" s="4"/>
      <c r="G110" s="4"/>
      <c r="H110" s="24">
        <v>0</v>
      </c>
      <c r="I110" s="24"/>
      <c r="J110" s="24">
        <v>0</v>
      </c>
      <c r="K110" s="24"/>
    </row>
    <row r="111" spans="1:11" ht="14.25">
      <c r="A111" s="4"/>
      <c r="B111" s="4"/>
      <c r="C111" s="15" t="s">
        <v>95</v>
      </c>
      <c r="D111" s="4"/>
      <c r="E111" s="4"/>
      <c r="F111" s="4"/>
      <c r="G111" s="4"/>
      <c r="H111" s="24">
        <v>0</v>
      </c>
      <c r="I111" s="24"/>
      <c r="J111" s="24">
        <v>0</v>
      </c>
      <c r="K111" s="24"/>
    </row>
    <row r="112" spans="1:11" ht="14.25">
      <c r="A112" s="4"/>
      <c r="B112" s="4"/>
      <c r="C112" s="4"/>
      <c r="D112" s="4"/>
      <c r="E112" s="4"/>
      <c r="F112" s="4"/>
      <c r="G112" s="4"/>
      <c r="H112" s="25">
        <v>0</v>
      </c>
      <c r="I112" s="75"/>
      <c r="J112" s="25">
        <v>0</v>
      </c>
      <c r="K112" s="24"/>
    </row>
    <row r="113" spans="1:12" ht="14.25">
      <c r="A113" s="4"/>
      <c r="B113" s="4" t="s">
        <v>15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21" t="s">
        <v>96</v>
      </c>
      <c r="B115" s="11" t="s">
        <v>97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4.25">
      <c r="A116" s="4"/>
      <c r="B116" s="22" t="s">
        <v>98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22" t="s">
        <v>179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>
      <c r="A119" s="4"/>
      <c r="B119" s="4" t="s">
        <v>15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21" t="s">
        <v>99</v>
      </c>
      <c r="B120" s="11" t="s">
        <v>100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4.25">
      <c r="A121" s="4"/>
      <c r="B121" s="4" t="s">
        <v>149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/>
      <c r="B122" s="4" t="s">
        <v>101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77" t="s">
        <v>102</v>
      </c>
      <c r="B125" s="11" t="s">
        <v>103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>
      <c r="A126" s="4" t="s">
        <v>15</v>
      </c>
      <c r="B126" s="4" t="s">
        <v>220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/>
      <c r="B127" s="4" t="s">
        <v>233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 t="s">
        <v>234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235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 t="s">
        <v>239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 t="s">
        <v>236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 t="s">
        <v>237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 t="s">
        <v>238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 t="s">
        <v>243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240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 t="s">
        <v>241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4.25">
      <c r="A139" s="4"/>
      <c r="B139" s="4" t="s">
        <v>221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4" ht="15">
      <c r="A142" s="21" t="s">
        <v>105</v>
      </c>
      <c r="B142" s="11" t="s">
        <v>106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4.25">
      <c r="A143" s="4"/>
      <c r="B143" s="4" t="s">
        <v>271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4.25">
      <c r="A145" s="4"/>
      <c r="B145" s="4"/>
      <c r="C145" s="4"/>
      <c r="D145" s="4"/>
      <c r="E145" s="4"/>
      <c r="F145" s="4"/>
      <c r="G145" s="4"/>
      <c r="H145" s="4"/>
      <c r="I145" s="4"/>
      <c r="J145" s="9" t="s">
        <v>6</v>
      </c>
      <c r="K145" s="9"/>
      <c r="L145" s="73"/>
      <c r="M145" s="4"/>
      <c r="N145" s="4"/>
    </row>
    <row r="146" spans="1:14" ht="14.25">
      <c r="A146" s="4"/>
      <c r="B146" s="4"/>
      <c r="C146" s="4" t="s">
        <v>107</v>
      </c>
      <c r="D146" s="4"/>
      <c r="E146" s="4"/>
      <c r="F146" s="4"/>
      <c r="G146" s="4"/>
      <c r="H146" s="4"/>
      <c r="I146" s="4"/>
      <c r="J146" s="4"/>
      <c r="K146" s="4"/>
      <c r="L146" s="74"/>
      <c r="M146" s="4"/>
      <c r="N146" s="4"/>
    </row>
    <row r="147" spans="1:14" ht="14.25">
      <c r="A147" s="4"/>
      <c r="B147" s="4"/>
      <c r="C147" s="4" t="s">
        <v>108</v>
      </c>
      <c r="D147" s="4"/>
      <c r="E147" s="4"/>
      <c r="F147" s="4"/>
      <c r="G147" s="4"/>
      <c r="H147" s="4"/>
      <c r="I147" s="4"/>
      <c r="J147" s="8">
        <v>69</v>
      </c>
      <c r="K147" s="8"/>
      <c r="L147" s="8"/>
      <c r="M147" s="4"/>
      <c r="N147" s="4"/>
    </row>
    <row r="148" spans="1:14" ht="14.25">
      <c r="A148" s="4"/>
      <c r="B148" s="4"/>
      <c r="C148" s="4" t="s">
        <v>204</v>
      </c>
      <c r="D148" s="4"/>
      <c r="E148" s="4"/>
      <c r="F148" s="4"/>
      <c r="G148" s="4"/>
      <c r="H148" s="4"/>
      <c r="I148" s="4"/>
      <c r="J148" s="8">
        <v>1276</v>
      </c>
      <c r="K148" s="8"/>
      <c r="L148" s="8"/>
      <c r="M148" s="4"/>
      <c r="N148" s="4"/>
    </row>
    <row r="149" spans="1:14" ht="15" thickBot="1">
      <c r="A149" s="4"/>
      <c r="B149" s="4"/>
      <c r="C149" s="4"/>
      <c r="D149" s="4"/>
      <c r="E149" s="4"/>
      <c r="F149" s="4"/>
      <c r="G149" s="4"/>
      <c r="H149" s="4"/>
      <c r="I149" s="4"/>
      <c r="J149" s="17">
        <f>SUM(J147:J148)</f>
        <v>1345</v>
      </c>
      <c r="K149" s="8"/>
      <c r="L149" s="8"/>
      <c r="M149" s="4"/>
      <c r="N149" s="4"/>
    </row>
    <row r="150" spans="1:14" ht="15" thickTop="1">
      <c r="A150" s="4"/>
      <c r="B150" s="4"/>
      <c r="C150" s="4" t="s">
        <v>109</v>
      </c>
      <c r="D150" s="4"/>
      <c r="E150" s="4"/>
      <c r="F150" s="4"/>
      <c r="G150" s="4"/>
      <c r="H150" s="4"/>
      <c r="I150" s="4"/>
      <c r="J150" s="7"/>
      <c r="K150" s="7"/>
      <c r="L150" s="8"/>
      <c r="M150" s="4"/>
      <c r="N150" s="4"/>
    </row>
    <row r="151" spans="1:14" ht="14.25">
      <c r="A151" s="4"/>
      <c r="B151" s="4"/>
      <c r="C151" s="4" t="s">
        <v>110</v>
      </c>
      <c r="D151" s="4"/>
      <c r="E151" s="4"/>
      <c r="F151" s="4"/>
      <c r="G151" s="4"/>
      <c r="H151" s="4"/>
      <c r="I151" s="4"/>
      <c r="J151" s="7">
        <v>22</v>
      </c>
      <c r="K151" s="7"/>
      <c r="L151" s="8"/>
      <c r="M151" s="4"/>
      <c r="N151" s="4"/>
    </row>
    <row r="152" spans="1:14" ht="14.25">
      <c r="A152" s="4"/>
      <c r="B152" s="4"/>
      <c r="C152" s="4" t="s">
        <v>171</v>
      </c>
      <c r="D152" s="4"/>
      <c r="E152" s="4"/>
      <c r="F152" s="4"/>
      <c r="G152" s="4"/>
      <c r="H152" s="4"/>
      <c r="I152" s="4"/>
      <c r="J152" s="7">
        <v>1498</v>
      </c>
      <c r="K152" s="7"/>
      <c r="L152" s="8"/>
      <c r="M152" s="4"/>
      <c r="N152" s="4"/>
    </row>
    <row r="153" spans="1:14" ht="14.25">
      <c r="A153" s="4"/>
      <c r="B153" s="4"/>
      <c r="C153" s="4"/>
      <c r="D153" s="4" t="s">
        <v>142</v>
      </c>
      <c r="E153" s="4"/>
      <c r="F153" s="4"/>
      <c r="G153" s="4"/>
      <c r="H153" s="4"/>
      <c r="I153" s="4"/>
      <c r="J153" s="7">
        <v>4491</v>
      </c>
      <c r="K153" s="7"/>
      <c r="L153" s="8"/>
      <c r="M153" s="4"/>
      <c r="N153" s="4"/>
    </row>
    <row r="154" spans="1:14" ht="14.25">
      <c r="A154" s="4"/>
      <c r="B154" s="4"/>
      <c r="C154" s="4"/>
      <c r="D154" s="4" t="s">
        <v>265</v>
      </c>
      <c r="E154" s="4"/>
      <c r="F154" s="4"/>
      <c r="G154" s="4"/>
      <c r="H154" s="4"/>
      <c r="I154" s="4"/>
      <c r="J154" s="7">
        <v>3282</v>
      </c>
      <c r="K154" s="7"/>
      <c r="L154" s="8"/>
      <c r="M154" s="4"/>
      <c r="N154" s="4"/>
    </row>
    <row r="155" spans="1:14" ht="14.25">
      <c r="A155" s="4"/>
      <c r="B155" s="4"/>
      <c r="C155" s="4" t="s">
        <v>200</v>
      </c>
      <c r="D155" s="4"/>
      <c r="E155" s="4"/>
      <c r="F155" s="4"/>
      <c r="G155" s="4"/>
      <c r="H155" s="4"/>
      <c r="I155" s="4"/>
      <c r="J155" s="7">
        <v>304</v>
      </c>
      <c r="K155" s="7"/>
      <c r="L155" s="8"/>
      <c r="M155" s="4"/>
      <c r="N155" s="4"/>
    </row>
    <row r="156" spans="1:14" ht="15" thickBot="1">
      <c r="A156" s="4"/>
      <c r="B156" s="4"/>
      <c r="C156" s="4"/>
      <c r="D156" s="4"/>
      <c r="E156" s="4"/>
      <c r="F156" s="4"/>
      <c r="G156" s="4"/>
      <c r="H156" s="4"/>
      <c r="I156" s="4"/>
      <c r="J156" s="17">
        <f>SUM(J151:J155)</f>
        <v>9597</v>
      </c>
      <c r="K156" s="8"/>
      <c r="L156" s="8"/>
      <c r="M156" s="4"/>
      <c r="N156" s="4"/>
    </row>
    <row r="157" spans="1:14" ht="15" thickTop="1">
      <c r="A157" s="4"/>
      <c r="B157" s="4"/>
      <c r="C157" s="4"/>
      <c r="D157" s="4"/>
      <c r="E157" s="4"/>
      <c r="F157" s="4"/>
      <c r="G157" s="4"/>
      <c r="H157" s="4"/>
      <c r="I157" s="4"/>
      <c r="J157" s="7"/>
      <c r="K157" s="7"/>
      <c r="L157" s="8"/>
      <c r="M157" s="4"/>
      <c r="N157" s="4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74"/>
      <c r="M158" s="4"/>
      <c r="N158" s="4"/>
    </row>
    <row r="159" spans="1:14" ht="15">
      <c r="A159" s="21" t="s">
        <v>111</v>
      </c>
      <c r="B159" s="11" t="s">
        <v>112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4.25">
      <c r="A160" s="4"/>
      <c r="B160" s="4" t="s">
        <v>177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.25">
      <c r="A161" s="4"/>
      <c r="B161" s="4" t="s">
        <v>178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">
      <c r="A164" s="21" t="s">
        <v>113</v>
      </c>
      <c r="B164" s="11" t="s">
        <v>114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4.25">
      <c r="A165" s="4"/>
      <c r="B165" s="4" t="s">
        <v>150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2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4" ht="15">
      <c r="A168" s="21" t="s">
        <v>115</v>
      </c>
      <c r="B168" s="11" t="s">
        <v>116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4.25">
      <c r="A169" s="4"/>
      <c r="B169" s="4" t="s">
        <v>151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">
      <c r="A172" s="77" t="s">
        <v>117</v>
      </c>
      <c r="B172" s="11" t="s">
        <v>118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">
      <c r="A173" s="78" t="s">
        <v>104</v>
      </c>
      <c r="B173" s="11" t="s">
        <v>211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4.25">
      <c r="A174" s="4"/>
      <c r="B174" s="4" t="s">
        <v>212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.25">
      <c r="A175" s="4"/>
      <c r="B175" s="4" t="s">
        <v>213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.25">
      <c r="A176" s="4"/>
      <c r="B176" s="4" t="s">
        <v>214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">
      <c r="A177" s="4"/>
      <c r="B177" s="4"/>
      <c r="C177" s="4"/>
      <c r="D177" s="4"/>
      <c r="E177" s="4"/>
      <c r="F177" s="44" t="s">
        <v>16</v>
      </c>
      <c r="G177" s="45"/>
      <c r="H177" s="45" t="s">
        <v>18</v>
      </c>
      <c r="I177" s="45"/>
      <c r="J177" s="44" t="s">
        <v>19</v>
      </c>
      <c r="K177" s="45"/>
      <c r="L177" s="45" t="s">
        <v>18</v>
      </c>
      <c r="M177" s="4"/>
      <c r="N177" s="4"/>
    </row>
    <row r="178" spans="1:14" ht="15">
      <c r="A178" s="4"/>
      <c r="B178" s="4"/>
      <c r="C178" s="4"/>
      <c r="D178" s="4"/>
      <c r="E178" s="4"/>
      <c r="F178" s="44" t="s">
        <v>17</v>
      </c>
      <c r="G178" s="45"/>
      <c r="H178" s="45" t="s">
        <v>17</v>
      </c>
      <c r="I178" s="45"/>
      <c r="J178" s="44" t="s">
        <v>20</v>
      </c>
      <c r="K178" s="45"/>
      <c r="L178" s="45" t="s">
        <v>20</v>
      </c>
      <c r="M178" s="4"/>
      <c r="N178" s="4"/>
    </row>
    <row r="179" spans="1:14" ht="15">
      <c r="A179" s="4"/>
      <c r="B179" s="4"/>
      <c r="C179" s="4"/>
      <c r="D179" s="4"/>
      <c r="E179" s="4"/>
      <c r="F179" s="46" t="s">
        <v>253</v>
      </c>
      <c r="G179" s="45"/>
      <c r="H179" s="47" t="s">
        <v>255</v>
      </c>
      <c r="I179" s="45"/>
      <c r="J179" s="48" t="str">
        <f>+F179</f>
        <v>30/09/2004</v>
      </c>
      <c r="K179" s="45"/>
      <c r="L179" s="49" t="str">
        <f>+H179</f>
        <v>30/09/2003</v>
      </c>
      <c r="M179" s="4"/>
      <c r="N179" s="4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4.25">
      <c r="A181" s="4"/>
      <c r="B181" s="4" t="s">
        <v>215</v>
      </c>
      <c r="C181" s="4"/>
      <c r="D181" s="4"/>
      <c r="E181" s="4"/>
      <c r="F181" s="30">
        <f>+'P&amp;L'!E32</f>
        <v>-1539</v>
      </c>
      <c r="G181" s="30"/>
      <c r="H181" s="30">
        <f>+'P&amp;L'!G32</f>
        <v>-200</v>
      </c>
      <c r="I181" s="30"/>
      <c r="J181" s="30">
        <f>+'P&amp;L'!I32</f>
        <v>-4461</v>
      </c>
      <c r="K181" s="30"/>
      <c r="L181" s="30">
        <f>+'P&amp;L'!K32</f>
        <v>-3326</v>
      </c>
      <c r="M181" s="4"/>
      <c r="N181" s="4"/>
    </row>
    <row r="182" spans="1:14" ht="14.25">
      <c r="A182" s="4"/>
      <c r="B182" s="4"/>
      <c r="C182" s="4"/>
      <c r="D182" s="4"/>
      <c r="E182" s="4"/>
      <c r="F182" s="30"/>
      <c r="G182" s="30"/>
      <c r="H182" s="30"/>
      <c r="I182" s="30"/>
      <c r="J182" s="30"/>
      <c r="K182" s="30"/>
      <c r="L182" s="30"/>
      <c r="M182" s="4"/>
      <c r="N182" s="4"/>
    </row>
    <row r="183" spans="1:14" ht="14.25">
      <c r="A183" s="4"/>
      <c r="B183" s="22" t="s">
        <v>217</v>
      </c>
      <c r="C183" s="4"/>
      <c r="D183" s="4"/>
      <c r="E183" s="4"/>
      <c r="F183" s="30">
        <v>27155</v>
      </c>
      <c r="G183" s="30"/>
      <c r="H183" s="30">
        <v>19999</v>
      </c>
      <c r="I183" s="30"/>
      <c r="J183" s="30">
        <v>24376</v>
      </c>
      <c r="K183" s="30"/>
      <c r="L183" s="30">
        <v>19999</v>
      </c>
      <c r="M183" s="4"/>
      <c r="N183" s="4"/>
    </row>
    <row r="184" spans="1:14" ht="14.25">
      <c r="A184" s="4"/>
      <c r="B184" s="22" t="s">
        <v>218</v>
      </c>
      <c r="C184" s="4"/>
      <c r="D184" s="4"/>
      <c r="E184" s="4"/>
      <c r="F184" s="30"/>
      <c r="G184" s="30"/>
      <c r="H184" s="30"/>
      <c r="I184" s="30"/>
      <c r="J184" s="30"/>
      <c r="K184" s="30"/>
      <c r="L184" s="30"/>
      <c r="M184" s="4"/>
      <c r="N184" s="4"/>
    </row>
    <row r="185" spans="1:14" ht="14.25">
      <c r="A185" s="4"/>
      <c r="B185" s="4"/>
      <c r="C185" s="4"/>
      <c r="D185" s="4"/>
      <c r="E185" s="4"/>
      <c r="F185" s="30"/>
      <c r="G185" s="30"/>
      <c r="H185" s="30"/>
      <c r="I185" s="30"/>
      <c r="J185" s="30"/>
      <c r="K185" s="30"/>
      <c r="L185" s="30"/>
      <c r="M185" s="4"/>
      <c r="N185" s="4"/>
    </row>
    <row r="186" spans="1:14" ht="14.25">
      <c r="A186" s="4"/>
      <c r="B186" s="4" t="s">
        <v>216</v>
      </c>
      <c r="C186" s="4"/>
      <c r="D186" s="4"/>
      <c r="E186" s="4"/>
      <c r="F186" s="76">
        <f>+F181/F183*100</f>
        <v>-5.66746455533051</v>
      </c>
      <c r="G186" s="76"/>
      <c r="H186" s="76">
        <f>+H181/H183*100</f>
        <v>-1.000050002500125</v>
      </c>
      <c r="I186" s="76"/>
      <c r="J186" s="76">
        <f>+J181/J183*100</f>
        <v>-18.300787659993436</v>
      </c>
      <c r="K186" s="76"/>
      <c r="L186" s="76">
        <f>+L181/L183*100</f>
        <v>-16.63083154157708</v>
      </c>
      <c r="M186" s="4"/>
      <c r="N186" s="4"/>
    </row>
    <row r="187" spans="1:14" ht="14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78" t="s">
        <v>272</v>
      </c>
      <c r="B188" s="11" t="s">
        <v>219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4.25">
      <c r="A189" s="4"/>
      <c r="B189" s="4" t="s">
        <v>230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.25">
      <c r="A190" s="4"/>
      <c r="B190" s="4" t="s">
        <v>231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4.25">
      <c r="A191" s="4"/>
      <c r="B191" s="4" t="s">
        <v>232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4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4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2" ht="15">
      <c r="A194" s="11" t="s">
        <v>119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1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1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11" t="s">
        <v>280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4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</sheetData>
  <printOptions/>
  <pageMargins left="0.75" right="0.55" top="0.4" bottom="0.56" header="0.57" footer="0.5"/>
  <pageSetup horizontalDpi="300" verticalDpi="300" orientation="portrait" paperSize="9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..</cp:lastModifiedBy>
  <cp:lastPrinted>2004-11-26T04:05:39Z</cp:lastPrinted>
  <dcterms:created xsi:type="dcterms:W3CDTF">2002-11-14T03:14:11Z</dcterms:created>
  <dcterms:modified xsi:type="dcterms:W3CDTF">2004-11-26T04:07:14Z</dcterms:modified>
  <cp:category/>
  <cp:version/>
  <cp:contentType/>
  <cp:contentStatus/>
</cp:coreProperties>
</file>